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4\The Breakup Tri\"/>
    </mc:Choice>
  </mc:AlternateContent>
  <bookViews>
    <workbookView xWindow="120" yWindow="45" windowWidth="16605" windowHeight="9435" tabRatio="413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0" i="1" l="1"/>
  <c r="J55" i="1"/>
  <c r="K55" i="1"/>
  <c r="L55" i="1"/>
  <c r="M55" i="1"/>
  <c r="O47" i="1" l="1"/>
  <c r="O31" i="1"/>
  <c r="O51" i="1"/>
  <c r="O44" i="1"/>
  <c r="O33" i="1"/>
  <c r="O40" i="1"/>
  <c r="O43" i="1"/>
  <c r="O70" i="1"/>
  <c r="O46" i="1"/>
  <c r="O73" i="1"/>
  <c r="O62" i="1"/>
  <c r="O69" i="1"/>
  <c r="O71" i="1"/>
  <c r="O63" i="1"/>
  <c r="O72" i="1"/>
  <c r="O45" i="1"/>
  <c r="O32" i="1"/>
  <c r="O57" i="1"/>
  <c r="O56" i="1"/>
  <c r="O50" i="1"/>
  <c r="O37" i="1"/>
  <c r="O65" i="1"/>
  <c r="O38" i="1"/>
  <c r="O36" i="1"/>
  <c r="O67" i="1"/>
  <c r="O59" i="1"/>
  <c r="O49" i="1"/>
  <c r="O35" i="1"/>
  <c r="O54" i="1"/>
  <c r="O64" i="1"/>
  <c r="O34" i="1"/>
  <c r="O48" i="1"/>
  <c r="O60" i="1"/>
  <c r="O55" i="1"/>
  <c r="O61" i="1"/>
  <c r="O39" i="1"/>
  <c r="O41" i="1"/>
  <c r="O52" i="1"/>
  <c r="O42" i="1"/>
  <c r="O21" i="1"/>
  <c r="O12" i="1"/>
  <c r="O25" i="1"/>
  <c r="O9" i="1"/>
  <c r="O16" i="1"/>
  <c r="O28" i="1"/>
  <c r="O18" i="1"/>
  <c r="O7" i="1"/>
  <c r="O23" i="1"/>
  <c r="O17" i="1"/>
  <c r="O13" i="1"/>
  <c r="O22" i="1"/>
  <c r="O19" i="1"/>
  <c r="O4" i="1"/>
  <c r="O6" i="1"/>
  <c r="O24" i="1"/>
  <c r="O27" i="1"/>
  <c r="O14" i="1"/>
  <c r="L50" i="1"/>
  <c r="J46" i="1" l="1"/>
  <c r="K46" i="1"/>
  <c r="L46" i="1"/>
  <c r="M46" i="1"/>
  <c r="J68" i="1"/>
  <c r="K68" i="1"/>
  <c r="L68" i="1"/>
  <c r="M68" i="1"/>
  <c r="J66" i="1"/>
  <c r="K66" i="1"/>
  <c r="L66" i="1"/>
  <c r="M66" i="1"/>
  <c r="J42" i="1"/>
  <c r="K42" i="1"/>
  <c r="L42" i="1"/>
  <c r="M42" i="1"/>
  <c r="J18" i="1"/>
  <c r="K18" i="1"/>
  <c r="L18" i="1"/>
  <c r="M18" i="1"/>
  <c r="J35" i="1"/>
  <c r="K35" i="1"/>
  <c r="L35" i="1"/>
  <c r="M35" i="1"/>
  <c r="J64" i="1"/>
  <c r="K64" i="1"/>
  <c r="L64" i="1"/>
  <c r="M64" i="1"/>
  <c r="J50" i="1"/>
  <c r="K50" i="1"/>
  <c r="M50" i="1"/>
  <c r="J57" i="1"/>
  <c r="K57" i="1"/>
  <c r="L57" i="1"/>
  <c r="M57" i="1"/>
  <c r="J69" i="1"/>
  <c r="K69" i="1"/>
  <c r="L69" i="1"/>
  <c r="M69" i="1"/>
  <c r="J73" i="1"/>
  <c r="K73" i="1"/>
  <c r="L73" i="1"/>
  <c r="M73" i="1"/>
  <c r="J70" i="1"/>
  <c r="K70" i="1"/>
  <c r="L70" i="1"/>
  <c r="M70" i="1"/>
  <c r="J72" i="1"/>
  <c r="K72" i="1"/>
  <c r="L72" i="1"/>
  <c r="M72" i="1"/>
  <c r="J15" i="1"/>
  <c r="K15" i="1"/>
  <c r="L15" i="1"/>
  <c r="M15" i="1"/>
  <c r="J28" i="1"/>
  <c r="K28" i="1"/>
  <c r="L28" i="1"/>
  <c r="M28" i="1"/>
  <c r="J41" i="1"/>
  <c r="K41" i="1"/>
  <c r="L41" i="1"/>
  <c r="M41" i="1"/>
  <c r="J61" i="1"/>
  <c r="K61" i="1"/>
  <c r="L61" i="1"/>
  <c r="M61" i="1"/>
  <c r="J60" i="1"/>
  <c r="K60" i="1"/>
  <c r="L60" i="1"/>
  <c r="M60" i="1"/>
  <c r="J53" i="1"/>
  <c r="K53" i="1"/>
  <c r="L53" i="1"/>
  <c r="M53" i="1"/>
  <c r="J24" i="1"/>
  <c r="K24" i="1"/>
  <c r="L24" i="1"/>
  <c r="M24" i="1"/>
  <c r="J36" i="1"/>
  <c r="K36" i="1"/>
  <c r="L36" i="1"/>
  <c r="M36" i="1"/>
  <c r="J47" i="1"/>
  <c r="K47" i="1"/>
  <c r="L47" i="1"/>
  <c r="M47" i="1"/>
  <c r="J16" i="1"/>
  <c r="K16" i="1"/>
  <c r="L16" i="1"/>
  <c r="M16" i="1"/>
  <c r="J43" i="1"/>
  <c r="K43" i="1"/>
  <c r="L43" i="1"/>
  <c r="M43" i="1"/>
  <c r="J25" i="1"/>
  <c r="K25" i="1"/>
  <c r="L25" i="1"/>
  <c r="M25" i="1"/>
  <c r="J48" i="1"/>
  <c r="K48" i="1"/>
  <c r="L48" i="1"/>
  <c r="M48" i="1"/>
  <c r="J54" i="1"/>
  <c r="K54" i="1"/>
  <c r="L54" i="1"/>
  <c r="M54" i="1"/>
  <c r="J59" i="1"/>
  <c r="K59" i="1"/>
  <c r="L59" i="1"/>
  <c r="M59" i="1"/>
  <c r="J13" i="1"/>
  <c r="K13" i="1"/>
  <c r="L13" i="1"/>
  <c r="M13" i="1"/>
  <c r="J21" i="1"/>
  <c r="K21" i="1"/>
  <c r="L21" i="1"/>
  <c r="M21" i="1"/>
  <c r="J58" i="1"/>
  <c r="K58" i="1"/>
  <c r="L58" i="1"/>
  <c r="M58" i="1"/>
  <c r="J49" i="1"/>
  <c r="K49" i="1"/>
  <c r="L49" i="1"/>
  <c r="M49" i="1"/>
  <c r="J19" i="1" l="1"/>
  <c r="K19" i="1"/>
  <c r="L19" i="1"/>
  <c r="M19" i="1"/>
  <c r="J62" i="1"/>
  <c r="K62" i="1"/>
  <c r="L62" i="1"/>
  <c r="M62" i="1"/>
  <c r="J65" i="1"/>
  <c r="K65" i="1"/>
  <c r="L65" i="1"/>
  <c r="M65" i="1"/>
  <c r="J17" i="1"/>
  <c r="K17" i="1"/>
  <c r="L17" i="1"/>
  <c r="M17" i="1"/>
  <c r="J7" i="1"/>
  <c r="K7" i="1"/>
  <c r="L7" i="1"/>
  <c r="M7" i="1"/>
  <c r="J44" i="1"/>
  <c r="K44" i="1"/>
  <c r="L44" i="1"/>
  <c r="M44" i="1"/>
  <c r="J33" i="1"/>
  <c r="K33" i="1"/>
  <c r="L33" i="1"/>
  <c r="M33" i="1"/>
  <c r="J31" i="1"/>
  <c r="K31" i="1"/>
  <c r="L31" i="1"/>
  <c r="M31" i="1"/>
  <c r="J8" i="1"/>
  <c r="K8" i="1"/>
  <c r="L8" i="1"/>
  <c r="M8" i="1"/>
  <c r="J52" i="1"/>
  <c r="K52" i="1"/>
  <c r="L52" i="1"/>
  <c r="M52" i="1"/>
  <c r="J56" i="1"/>
  <c r="K56" i="1"/>
  <c r="L56" i="1"/>
  <c r="M56" i="1"/>
  <c r="J32" i="1"/>
  <c r="K32" i="1"/>
  <c r="L32" i="1"/>
  <c r="M32" i="1"/>
  <c r="J5" i="1"/>
  <c r="K5" i="1"/>
  <c r="L5" i="1"/>
  <c r="M5" i="1"/>
  <c r="J51" i="1"/>
  <c r="K51" i="1"/>
  <c r="L51" i="1"/>
  <c r="M51" i="1"/>
  <c r="J34" i="1"/>
  <c r="K34" i="1"/>
  <c r="L34" i="1"/>
  <c r="M34" i="1"/>
  <c r="J14" i="1"/>
  <c r="K14" i="1"/>
  <c r="L14" i="1"/>
  <c r="M14" i="1"/>
  <c r="J27" i="1"/>
  <c r="K27" i="1"/>
  <c r="L27" i="1"/>
  <c r="M27" i="1"/>
  <c r="J6" i="1"/>
  <c r="K6" i="1"/>
  <c r="L6" i="1"/>
  <c r="M6" i="1"/>
  <c r="J4" i="1"/>
  <c r="K4" i="1"/>
  <c r="L4" i="1"/>
  <c r="M4" i="1"/>
  <c r="J9" i="1"/>
  <c r="K9" i="1"/>
  <c r="L9" i="1"/>
  <c r="M9" i="1"/>
  <c r="J12" i="1"/>
  <c r="K12" i="1"/>
  <c r="L12" i="1"/>
  <c r="M12" i="1"/>
  <c r="J39" i="1"/>
  <c r="K39" i="1"/>
  <c r="L39" i="1"/>
  <c r="M39" i="1"/>
  <c r="J26" i="1"/>
  <c r="K26" i="1"/>
  <c r="L26" i="1"/>
  <c r="M26" i="1"/>
  <c r="J22" i="1"/>
  <c r="K22" i="1"/>
  <c r="L22" i="1"/>
  <c r="M22" i="1"/>
  <c r="J45" i="1"/>
  <c r="K45" i="1"/>
  <c r="L45" i="1"/>
  <c r="M45" i="1"/>
  <c r="J23" i="1"/>
  <c r="K23" i="1"/>
  <c r="L23" i="1"/>
  <c r="M23" i="1"/>
  <c r="J63" i="1"/>
  <c r="K63" i="1"/>
  <c r="L63" i="1"/>
  <c r="M63" i="1"/>
  <c r="J11" i="1"/>
  <c r="K11" i="1"/>
  <c r="L11" i="1"/>
  <c r="M11" i="1"/>
  <c r="J40" i="1"/>
  <c r="K40" i="1"/>
  <c r="L40" i="1"/>
  <c r="M40" i="1"/>
  <c r="J67" i="1"/>
  <c r="K67" i="1"/>
  <c r="L67" i="1"/>
  <c r="M67" i="1"/>
  <c r="J10" i="1"/>
  <c r="K10" i="1"/>
  <c r="L10" i="1"/>
  <c r="M10" i="1"/>
  <c r="J38" i="1"/>
  <c r="K38" i="1"/>
  <c r="L38" i="1"/>
  <c r="M38" i="1"/>
  <c r="J71" i="1"/>
  <c r="K71" i="1"/>
  <c r="L71" i="1"/>
  <c r="M71" i="1"/>
  <c r="J37" i="1"/>
  <c r="K37" i="1"/>
  <c r="L37" i="1"/>
  <c r="M37" i="1"/>
  <c r="K20" i="1"/>
  <c r="L20" i="1"/>
  <c r="M20" i="1"/>
</calcChain>
</file>

<file path=xl/sharedStrings.xml><?xml version="1.0" encoding="utf-8"?>
<sst xmlns="http://schemas.openxmlformats.org/spreadsheetml/2006/main" count="231" uniqueCount="148">
  <si>
    <t>First</t>
  </si>
  <si>
    <t>Last</t>
  </si>
  <si>
    <t>Georgina</t>
  </si>
  <si>
    <t>Gibson</t>
  </si>
  <si>
    <t>Nancy</t>
  </si>
  <si>
    <t>Fresco</t>
  </si>
  <si>
    <t>Laura</t>
  </si>
  <si>
    <t>Johnson</t>
  </si>
  <si>
    <t>John</t>
  </si>
  <si>
    <t>Martinez</t>
  </si>
  <si>
    <t>Chris</t>
  </si>
  <si>
    <t>Jim</t>
  </si>
  <si>
    <t>Keith</t>
  </si>
  <si>
    <t>Bruce</t>
  </si>
  <si>
    <t>Miller</t>
  </si>
  <si>
    <t>Holmes</t>
  </si>
  <si>
    <t>Bike</t>
  </si>
  <si>
    <t>Eric</t>
  </si>
  <si>
    <t>Swim</t>
  </si>
  <si>
    <t>Run</t>
  </si>
  <si>
    <t>Split</t>
  </si>
  <si>
    <t>Total</t>
  </si>
  <si>
    <t>Time</t>
  </si>
  <si>
    <t>Bib</t>
  </si>
  <si>
    <t>Start</t>
  </si>
  <si>
    <t>Clock</t>
  </si>
  <si>
    <t>Seed</t>
  </si>
  <si>
    <t>Adams</t>
  </si>
  <si>
    <t>Ron</t>
  </si>
  <si>
    <t>Olive</t>
  </si>
  <si>
    <t>Armstrong</t>
  </si>
  <si>
    <t>Shawn</t>
  </si>
  <si>
    <t>Kathleen</t>
  </si>
  <si>
    <t>Bellant</t>
  </si>
  <si>
    <t>Erica</t>
  </si>
  <si>
    <t>Blake</t>
  </si>
  <si>
    <t>Lori</t>
  </si>
  <si>
    <t>Bodwell</t>
  </si>
  <si>
    <t>Anna</t>
  </si>
  <si>
    <t>Bryan</t>
  </si>
  <si>
    <t>Shauna</t>
  </si>
  <si>
    <t>Budge</t>
  </si>
  <si>
    <t>Tina</t>
  </si>
  <si>
    <t>Amanda</t>
  </si>
  <si>
    <t>Byrd</t>
  </si>
  <si>
    <t>Patrick</t>
  </si>
  <si>
    <t>Carroll</t>
  </si>
  <si>
    <t>Gretchen</t>
  </si>
  <si>
    <t>Chamberlain</t>
  </si>
  <si>
    <t>Caitlin</t>
  </si>
  <si>
    <t>Scarano</t>
  </si>
  <si>
    <t>Christina</t>
  </si>
  <si>
    <t>Davis</t>
  </si>
  <si>
    <t>Kristine</t>
  </si>
  <si>
    <t>De Leon</t>
  </si>
  <si>
    <t>Decasas</t>
  </si>
  <si>
    <t>Bridget</t>
  </si>
  <si>
    <t>Degnan</t>
  </si>
  <si>
    <t>Nathan</t>
  </si>
  <si>
    <t>Belz</t>
  </si>
  <si>
    <t>Jonathan</t>
  </si>
  <si>
    <t>Eisenmayer</t>
  </si>
  <si>
    <t>Tatiana</t>
  </si>
  <si>
    <t>Elson</t>
  </si>
  <si>
    <t>Susie</t>
  </si>
  <si>
    <t>Frei Carson</t>
  </si>
  <si>
    <t>Garber-Slaught</t>
  </si>
  <si>
    <t>Emily</t>
  </si>
  <si>
    <t>Olivia</t>
  </si>
  <si>
    <t>Green</t>
  </si>
  <si>
    <t>Stephen</t>
  </si>
  <si>
    <t>Jordan</t>
  </si>
  <si>
    <t>Joel</t>
  </si>
  <si>
    <t>Heidi</t>
  </si>
  <si>
    <t>Homan</t>
  </si>
  <si>
    <t>Jakub</t>
  </si>
  <si>
    <t>Jiracek</t>
  </si>
  <si>
    <t>Aimee</t>
  </si>
  <si>
    <t>Sophia</t>
  </si>
  <si>
    <t>Sara</t>
  </si>
  <si>
    <t>Kamahele</t>
  </si>
  <si>
    <t>April</t>
  </si>
  <si>
    <t>Katz</t>
  </si>
  <si>
    <t>Kristan</t>
  </si>
  <si>
    <t>Kelly</t>
  </si>
  <si>
    <t>Neal</t>
  </si>
  <si>
    <t>Kleinschmidt</t>
  </si>
  <si>
    <t>Lisa</t>
  </si>
  <si>
    <t>Kljaich</t>
  </si>
  <si>
    <t xml:space="preserve">Philip </t>
  </si>
  <si>
    <t>Cooper</t>
  </si>
  <si>
    <t>Adam</t>
  </si>
  <si>
    <t>Macdonald</t>
  </si>
  <si>
    <t>Tracey</t>
  </si>
  <si>
    <t>Martinson</t>
  </si>
  <si>
    <t>Shane</t>
  </si>
  <si>
    <t>McBurney</t>
  </si>
  <si>
    <t>Angelica</t>
  </si>
  <si>
    <t>Morales-Maez</t>
  </si>
  <si>
    <t>Michele</t>
  </si>
  <si>
    <t>Nilson</t>
  </si>
  <si>
    <t>nolan</t>
  </si>
  <si>
    <t>Nolin</t>
  </si>
  <si>
    <t>Nick</t>
  </si>
  <si>
    <t>Shamrell</t>
  </si>
  <si>
    <t>Polluck</t>
  </si>
  <si>
    <t>Parks</t>
  </si>
  <si>
    <t>Donna</t>
  </si>
  <si>
    <t>Jamie</t>
  </si>
  <si>
    <t>Rose</t>
  </si>
  <si>
    <t>Mehrdad</t>
  </si>
  <si>
    <t>Sabri</t>
  </si>
  <si>
    <t>Patrik</t>
  </si>
  <si>
    <t>Sartz</t>
  </si>
  <si>
    <t>Alexander</t>
  </si>
  <si>
    <t>Hirsch</t>
  </si>
  <si>
    <t>Mamie</t>
  </si>
  <si>
    <t>Splechter</t>
  </si>
  <si>
    <t>Marla</t>
  </si>
  <si>
    <t>Statscewich</t>
  </si>
  <si>
    <t>Susan</t>
  </si>
  <si>
    <t>Sugai</t>
  </si>
  <si>
    <t>Rachel</t>
  </si>
  <si>
    <t>Tarver</t>
  </si>
  <si>
    <t>Karla</t>
  </si>
  <si>
    <t>Taylor-Welch</t>
  </si>
  <si>
    <t>Tim</t>
  </si>
  <si>
    <t>Wheatley</t>
  </si>
  <si>
    <t>Worden</t>
  </si>
  <si>
    <t>Zackery</t>
  </si>
  <si>
    <t>Wright</t>
  </si>
  <si>
    <t>Ashley</t>
  </si>
  <si>
    <t>Yeats</t>
  </si>
  <si>
    <t>Zamborsky</t>
  </si>
  <si>
    <t>Beth</t>
  </si>
  <si>
    <t>Zirbes</t>
  </si>
  <si>
    <t>Mengershausen</t>
  </si>
  <si>
    <t xml:space="preserve">Jessica </t>
  </si>
  <si>
    <t>Bruxbaum</t>
  </si>
  <si>
    <t>Brooke</t>
  </si>
  <si>
    <t>Haley</t>
  </si>
  <si>
    <t>m</t>
  </si>
  <si>
    <t>Men's Results</t>
  </si>
  <si>
    <t>Women's Results</t>
  </si>
  <si>
    <t>w</t>
  </si>
  <si>
    <t>Gender</t>
  </si>
  <si>
    <t>Age</t>
  </si>
  <si>
    <t>USAT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</si>
</sst>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21" fontId="3" fillId="0" borderId="1" xfId="0" applyNumberFormat="1" applyFont="1" applyBorder="1"/>
    <xf numFmtId="21" fontId="2" fillId="0" borderId="1" xfId="0" applyNumberFormat="1" applyFont="1" applyBorder="1"/>
    <xf numFmtId="46" fontId="2" fillId="0" borderId="1" xfId="0" applyNumberFormat="1" applyFont="1" applyBorder="1"/>
    <xf numFmtId="21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46" fontId="3" fillId="2" borderId="1" xfId="0" applyNumberFormat="1" applyFont="1" applyFill="1" applyBorder="1"/>
    <xf numFmtId="46" fontId="2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21" fontId="3" fillId="2" borderId="1" xfId="0" applyNumberFormat="1" applyFont="1" applyFill="1" applyBorder="1"/>
    <xf numFmtId="164" fontId="2" fillId="2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E64" zoomScale="144" zoomScaleNormal="144" workbookViewId="0">
      <selection activeCell="P23" sqref="P23"/>
    </sheetView>
  </sheetViews>
  <sheetFormatPr defaultRowHeight="15" x14ac:dyDescent="0.25"/>
  <cols>
    <col min="1" max="1" width="7" customWidth="1"/>
    <col min="2" max="2" width="14" bestFit="1" customWidth="1"/>
    <col min="3" max="3" width="20.28515625" bestFit="1" customWidth="1"/>
    <col min="4" max="4" width="11.7109375" customWidth="1"/>
    <col min="5" max="5" width="11.85546875" customWidth="1"/>
    <col min="6" max="6" width="11.42578125" customWidth="1"/>
    <col min="7" max="7" width="12.140625" customWidth="1"/>
    <col min="8" max="8" width="12" customWidth="1"/>
    <col min="10" max="13" width="10.85546875" bestFit="1" customWidth="1"/>
    <col min="14" max="15" width="9.140625" style="12"/>
    <col min="16" max="16" width="11.85546875" style="16" bestFit="1" customWidth="1"/>
  </cols>
  <sheetData>
    <row r="1" spans="1:16" x14ac:dyDescent="0.25">
      <c r="A1" s="1" t="s">
        <v>23</v>
      </c>
      <c r="B1" s="1"/>
      <c r="C1" s="1"/>
      <c r="D1" s="1" t="s">
        <v>26</v>
      </c>
      <c r="E1" s="1" t="s">
        <v>25</v>
      </c>
      <c r="F1" s="1" t="s">
        <v>25</v>
      </c>
      <c r="G1" s="1" t="s">
        <v>25</v>
      </c>
      <c r="H1" s="1" t="s">
        <v>25</v>
      </c>
      <c r="I1" s="1"/>
      <c r="J1" s="1" t="s">
        <v>18</v>
      </c>
      <c r="K1" s="1" t="s">
        <v>16</v>
      </c>
      <c r="L1" s="1" t="s">
        <v>19</v>
      </c>
      <c r="M1" s="1" t="s">
        <v>21</v>
      </c>
      <c r="N1" s="10" t="s">
        <v>145</v>
      </c>
      <c r="O1" s="10" t="s">
        <v>146</v>
      </c>
      <c r="P1" s="15" t="s">
        <v>147</v>
      </c>
    </row>
    <row r="2" spans="1:16" x14ac:dyDescent="0.25">
      <c r="A2" s="1" t="s">
        <v>23</v>
      </c>
      <c r="B2" s="1" t="s">
        <v>0</v>
      </c>
      <c r="C2" s="1" t="s">
        <v>1</v>
      </c>
      <c r="D2" s="1" t="s">
        <v>18</v>
      </c>
      <c r="E2" s="1" t="s">
        <v>24</v>
      </c>
      <c r="F2" s="1" t="s">
        <v>18</v>
      </c>
      <c r="G2" s="1" t="s">
        <v>16</v>
      </c>
      <c r="H2" s="1" t="s">
        <v>19</v>
      </c>
      <c r="I2" s="1"/>
      <c r="J2" s="1" t="s">
        <v>20</v>
      </c>
      <c r="K2" s="1" t="s">
        <v>20</v>
      </c>
      <c r="L2" s="1" t="s">
        <v>20</v>
      </c>
      <c r="M2" s="1" t="s">
        <v>22</v>
      </c>
    </row>
    <row r="3" spans="1:16" ht="21" x14ac:dyDescent="0.35">
      <c r="A3" s="25" t="s">
        <v>142</v>
      </c>
      <c r="B3" s="25"/>
      <c r="C3" s="2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8.75" customHeight="1" x14ac:dyDescent="0.35">
      <c r="A4" s="3"/>
      <c r="B4" s="3" t="s">
        <v>72</v>
      </c>
      <c r="C4" s="3" t="s">
        <v>74</v>
      </c>
      <c r="D4" s="4">
        <v>6.2499999999999995E-3</v>
      </c>
      <c r="E4" s="5">
        <v>5.7870370370370366E-5</v>
      </c>
      <c r="F4" s="7">
        <v>6.053240740740741E-3</v>
      </c>
      <c r="G4" s="7">
        <v>3.1979166666666663E-2</v>
      </c>
      <c r="H4" s="7">
        <v>4.6446759259259257E-2</v>
      </c>
      <c r="I4" s="8"/>
      <c r="J4" s="6">
        <f t="shared" ref="J4:J28" si="0">F4-E4</f>
        <v>5.9953703703703705E-3</v>
      </c>
      <c r="K4" s="5">
        <f t="shared" ref="K4:K28" si="1">G4-F4</f>
        <v>2.5925925925925922E-2</v>
      </c>
      <c r="L4" s="5">
        <f t="shared" ref="L4:L28" si="2">H4-G4</f>
        <v>1.4467592592592594E-2</v>
      </c>
      <c r="M4" s="5">
        <f t="shared" ref="M4:M28" si="3">H4-E4</f>
        <v>4.6388888888888889E-2</v>
      </c>
      <c r="N4" s="13" t="s">
        <v>141</v>
      </c>
      <c r="O4" s="14">
        <f>2014-1981</f>
        <v>33</v>
      </c>
    </row>
    <row r="5" spans="1:16" s="22" customFormat="1" ht="21" x14ac:dyDescent="0.35">
      <c r="A5" s="11"/>
      <c r="B5" s="11" t="s">
        <v>103</v>
      </c>
      <c r="C5" s="11" t="s">
        <v>104</v>
      </c>
      <c r="D5" s="23">
        <v>5.5555555555555558E-3</v>
      </c>
      <c r="E5" s="7">
        <v>0</v>
      </c>
      <c r="F5" s="7">
        <v>5.4629629629629637E-3</v>
      </c>
      <c r="G5" s="7">
        <v>3.2118055555555559E-2</v>
      </c>
      <c r="H5" s="7">
        <v>4.7198495370370373E-2</v>
      </c>
      <c r="I5" s="8"/>
      <c r="J5" s="18">
        <f t="shared" si="0"/>
        <v>5.4629629629629637E-3</v>
      </c>
      <c r="K5" s="7">
        <f t="shared" si="1"/>
        <v>2.6655092592592595E-2</v>
      </c>
      <c r="L5" s="7">
        <f t="shared" si="2"/>
        <v>1.5080439814814814E-2</v>
      </c>
      <c r="M5" s="7">
        <f t="shared" si="3"/>
        <v>4.7198495370370373E-2</v>
      </c>
      <c r="N5" s="19" t="s">
        <v>141</v>
      </c>
      <c r="O5" s="20">
        <v>28</v>
      </c>
      <c r="P5" s="21"/>
    </row>
    <row r="6" spans="1:16" ht="21" x14ac:dyDescent="0.35">
      <c r="A6" s="3"/>
      <c r="B6" s="3" t="s">
        <v>10</v>
      </c>
      <c r="C6" s="3" t="s">
        <v>66</v>
      </c>
      <c r="D6" s="4">
        <v>6.2499999999999995E-3</v>
      </c>
      <c r="E6" s="5">
        <v>0</v>
      </c>
      <c r="F6" s="5">
        <v>5.6365740740740742E-3</v>
      </c>
      <c r="G6" s="5">
        <v>3.3159722222222222E-2</v>
      </c>
      <c r="H6" s="5">
        <v>4.9034027777777774E-2</v>
      </c>
      <c r="I6" s="2"/>
      <c r="J6" s="6">
        <f t="shared" si="0"/>
        <v>5.6365740740740742E-3</v>
      </c>
      <c r="K6" s="5">
        <f t="shared" si="1"/>
        <v>2.7523148148148147E-2</v>
      </c>
      <c r="L6" s="5">
        <f t="shared" si="2"/>
        <v>1.5874305555555551E-2</v>
      </c>
      <c r="M6" s="5">
        <f t="shared" si="3"/>
        <v>4.9034027777777774E-2</v>
      </c>
      <c r="N6" s="13" t="s">
        <v>141</v>
      </c>
      <c r="O6" s="14">
        <f>2014-1975</f>
        <v>39</v>
      </c>
    </row>
    <row r="7" spans="1:16" ht="21" x14ac:dyDescent="0.35">
      <c r="A7" s="3"/>
      <c r="B7" s="3" t="s">
        <v>13</v>
      </c>
      <c r="C7" s="3" t="s">
        <v>14</v>
      </c>
      <c r="D7" s="4">
        <v>4.8611111111111112E-3</v>
      </c>
      <c r="E7" s="5">
        <v>0</v>
      </c>
      <c r="F7" s="6">
        <v>5.8796296296296296E-3</v>
      </c>
      <c r="G7" s="5">
        <v>3.4351851851851849E-2</v>
      </c>
      <c r="H7" s="5">
        <v>5.10380787037037E-2</v>
      </c>
      <c r="I7" s="2"/>
      <c r="J7" s="6">
        <f t="shared" si="0"/>
        <v>5.8796296296296296E-3</v>
      </c>
      <c r="K7" s="5">
        <f t="shared" si="1"/>
        <v>2.8472222222222218E-2</v>
      </c>
      <c r="L7" s="5">
        <f t="shared" si="2"/>
        <v>1.6686226851851851E-2</v>
      </c>
      <c r="M7" s="5">
        <f t="shared" si="3"/>
        <v>5.10380787037037E-2</v>
      </c>
      <c r="N7" s="13" t="s">
        <v>141</v>
      </c>
      <c r="O7" s="14">
        <f>2014-1967</f>
        <v>47</v>
      </c>
    </row>
    <row r="8" spans="1:16" s="22" customFormat="1" ht="21" x14ac:dyDescent="0.35">
      <c r="A8" s="11"/>
      <c r="B8" s="11" t="s">
        <v>28</v>
      </c>
      <c r="C8" s="11" t="s">
        <v>29</v>
      </c>
      <c r="D8" s="23">
        <v>5.208333333333333E-3</v>
      </c>
      <c r="E8" s="7">
        <v>1.7361111111111112E-4</v>
      </c>
      <c r="F8" s="7">
        <v>6.5972222222222222E-3</v>
      </c>
      <c r="G8" s="7">
        <v>3.6006944444444446E-2</v>
      </c>
      <c r="H8" s="7">
        <v>5.2035185185185184E-2</v>
      </c>
      <c r="I8" s="8"/>
      <c r="J8" s="18">
        <f t="shared" si="0"/>
        <v>6.4236111111111108E-3</v>
      </c>
      <c r="K8" s="7">
        <f t="shared" si="1"/>
        <v>2.9409722222222223E-2</v>
      </c>
      <c r="L8" s="7">
        <f t="shared" si="2"/>
        <v>1.6028240740740739E-2</v>
      </c>
      <c r="M8" s="7">
        <f t="shared" si="3"/>
        <v>5.1861574074074074E-2</v>
      </c>
      <c r="N8" s="19" t="s">
        <v>141</v>
      </c>
      <c r="O8" s="20">
        <v>37</v>
      </c>
      <c r="P8" s="21"/>
    </row>
    <row r="9" spans="1:16" ht="21" x14ac:dyDescent="0.35">
      <c r="A9" s="3"/>
      <c r="B9" s="3" t="s">
        <v>112</v>
      </c>
      <c r="C9" s="3" t="s">
        <v>113</v>
      </c>
      <c r="D9" s="4">
        <v>6.2499999999999995E-3</v>
      </c>
      <c r="E9" s="5">
        <v>1.1574074074074073E-4</v>
      </c>
      <c r="F9" s="5">
        <v>7.743055555555556E-3</v>
      </c>
      <c r="G9" s="5">
        <v>3.7870370370370367E-2</v>
      </c>
      <c r="H9" s="5">
        <v>5.2570370370370371E-2</v>
      </c>
      <c r="I9" s="2"/>
      <c r="J9" s="6">
        <f t="shared" si="0"/>
        <v>7.6273148148148151E-3</v>
      </c>
      <c r="K9" s="5">
        <f t="shared" si="1"/>
        <v>3.0127314814814812E-2</v>
      </c>
      <c r="L9" s="5">
        <f t="shared" si="2"/>
        <v>1.4700000000000005E-2</v>
      </c>
      <c r="M9" s="5">
        <f t="shared" si="3"/>
        <v>5.2454629629629629E-2</v>
      </c>
      <c r="N9" s="13" t="s">
        <v>141</v>
      </c>
      <c r="O9" s="14">
        <f>2014-1985</f>
        <v>29</v>
      </c>
    </row>
    <row r="10" spans="1:16" s="22" customFormat="1" ht="21" x14ac:dyDescent="0.35">
      <c r="A10" s="11"/>
      <c r="B10" s="11" t="s">
        <v>58</v>
      </c>
      <c r="C10" s="11" t="s">
        <v>59</v>
      </c>
      <c r="D10" s="23">
        <v>7.6388888888888886E-3</v>
      </c>
      <c r="E10" s="7">
        <v>9.432870370370371E-3</v>
      </c>
      <c r="F10" s="7">
        <v>1.7789351851851851E-2</v>
      </c>
      <c r="G10" s="7">
        <v>4.8032407407407406E-2</v>
      </c>
      <c r="H10" s="7">
        <v>6.4934375000000003E-2</v>
      </c>
      <c r="I10" s="8"/>
      <c r="J10" s="18">
        <f t="shared" si="0"/>
        <v>8.3564814814814804E-3</v>
      </c>
      <c r="K10" s="7">
        <f t="shared" si="1"/>
        <v>3.0243055555555554E-2</v>
      </c>
      <c r="L10" s="7">
        <f t="shared" si="2"/>
        <v>1.6901967592592597E-2</v>
      </c>
      <c r="M10" s="7">
        <f t="shared" si="3"/>
        <v>5.5501504629629633E-2</v>
      </c>
      <c r="N10" s="19" t="s">
        <v>141</v>
      </c>
      <c r="O10" s="20">
        <v>30</v>
      </c>
      <c r="P10" s="21"/>
    </row>
    <row r="11" spans="1:16" s="22" customFormat="1" ht="21" x14ac:dyDescent="0.35">
      <c r="A11" s="11"/>
      <c r="B11" s="11" t="s">
        <v>114</v>
      </c>
      <c r="C11" s="11" t="s">
        <v>115</v>
      </c>
      <c r="D11" s="23">
        <v>6.9444444444444441E-3</v>
      </c>
      <c r="E11" s="7">
        <v>9.432870370370371E-3</v>
      </c>
      <c r="F11" s="7">
        <v>1.650462962962963E-2</v>
      </c>
      <c r="G11" s="7">
        <v>5.0115740740740738E-2</v>
      </c>
      <c r="H11" s="7">
        <v>6.6626620370370371E-2</v>
      </c>
      <c r="I11" s="8"/>
      <c r="J11" s="18">
        <f t="shared" si="0"/>
        <v>7.0717592592592585E-3</v>
      </c>
      <c r="K11" s="7">
        <f t="shared" si="1"/>
        <v>3.3611111111111105E-2</v>
      </c>
      <c r="L11" s="7">
        <f t="shared" si="2"/>
        <v>1.6510879629629632E-2</v>
      </c>
      <c r="M11" s="7">
        <f t="shared" si="3"/>
        <v>5.7193750000000002E-2</v>
      </c>
      <c r="N11" s="19" t="s">
        <v>141</v>
      </c>
      <c r="O11" s="20">
        <v>33</v>
      </c>
      <c r="P11" s="21"/>
    </row>
    <row r="12" spans="1:16" ht="21" x14ac:dyDescent="0.35">
      <c r="A12" s="3"/>
      <c r="B12" s="3" t="s">
        <v>129</v>
      </c>
      <c r="C12" s="3" t="s">
        <v>130</v>
      </c>
      <c r="D12" s="4">
        <v>6.2499999999999995E-3</v>
      </c>
      <c r="E12" s="5">
        <v>0</v>
      </c>
      <c r="F12" s="6">
        <v>6.6898148148148142E-3</v>
      </c>
      <c r="G12" s="5">
        <v>3.9386574074074074E-2</v>
      </c>
      <c r="H12" s="5">
        <v>5.7708449074074075E-2</v>
      </c>
      <c r="I12" s="2"/>
      <c r="J12" s="6">
        <f t="shared" si="0"/>
        <v>6.6898148148148142E-3</v>
      </c>
      <c r="K12" s="5">
        <f t="shared" si="1"/>
        <v>3.2696759259259259E-2</v>
      </c>
      <c r="L12" s="5">
        <f t="shared" si="2"/>
        <v>1.8321875000000001E-2</v>
      </c>
      <c r="M12" s="5">
        <f t="shared" si="3"/>
        <v>5.7708449074074075E-2</v>
      </c>
      <c r="N12" s="13" t="s">
        <v>141</v>
      </c>
      <c r="O12" s="14">
        <f>2014-1992</f>
        <v>22</v>
      </c>
    </row>
    <row r="13" spans="1:16" ht="21" x14ac:dyDescent="0.35">
      <c r="A13" s="2"/>
      <c r="B13" s="3" t="s">
        <v>91</v>
      </c>
      <c r="C13" s="3" t="s">
        <v>92</v>
      </c>
      <c r="D13" s="5">
        <v>2.0833333333333332E-2</v>
      </c>
      <c r="E13" s="5">
        <v>3.5243055555555555E-2</v>
      </c>
      <c r="F13" s="5">
        <v>4.2719907407407408E-2</v>
      </c>
      <c r="G13" s="9">
        <v>7.6469907407407403E-2</v>
      </c>
      <c r="H13" s="9">
        <v>9.4975810185185194E-2</v>
      </c>
      <c r="I13" s="2"/>
      <c r="J13" s="6">
        <f t="shared" si="0"/>
        <v>7.4768518518518526E-3</v>
      </c>
      <c r="K13" s="5">
        <f t="shared" si="1"/>
        <v>3.3749999999999995E-2</v>
      </c>
      <c r="L13" s="5">
        <f t="shared" si="2"/>
        <v>1.8505902777777791E-2</v>
      </c>
      <c r="M13" s="5">
        <f t="shared" si="3"/>
        <v>5.9732754629629639E-2</v>
      </c>
      <c r="N13" s="13" t="s">
        <v>141</v>
      </c>
      <c r="O13" s="14">
        <f>2014-1987</f>
        <v>27</v>
      </c>
    </row>
    <row r="14" spans="1:16" ht="21" x14ac:dyDescent="0.35">
      <c r="A14" s="3"/>
      <c r="B14" s="3" t="s">
        <v>31</v>
      </c>
      <c r="C14" s="3" t="s">
        <v>30</v>
      </c>
      <c r="D14" s="4">
        <v>6.2499999999999995E-3</v>
      </c>
      <c r="E14" s="5">
        <v>1.7361111111111112E-4</v>
      </c>
      <c r="F14" s="5">
        <v>6.0879629629629643E-3</v>
      </c>
      <c r="G14" s="5">
        <v>3.8553240740740742E-2</v>
      </c>
      <c r="H14" s="5">
        <v>6.2026620370370371E-2</v>
      </c>
      <c r="I14" s="2"/>
      <c r="J14" s="6">
        <f t="shared" si="0"/>
        <v>5.9143518518518529E-3</v>
      </c>
      <c r="K14" s="5">
        <f t="shared" si="1"/>
        <v>3.246527777777778E-2</v>
      </c>
      <c r="L14" s="5">
        <f t="shared" si="2"/>
        <v>2.3473379629629629E-2</v>
      </c>
      <c r="M14" s="5">
        <f t="shared" si="3"/>
        <v>6.185300925925926E-2</v>
      </c>
      <c r="N14" s="13" t="s">
        <v>141</v>
      </c>
      <c r="O14" s="14">
        <f>2014-1974</f>
        <v>40</v>
      </c>
    </row>
    <row r="15" spans="1:16" ht="21" x14ac:dyDescent="0.35">
      <c r="A15" s="3"/>
      <c r="B15" s="3" t="s">
        <v>17</v>
      </c>
      <c r="C15" s="3" t="s">
        <v>27</v>
      </c>
      <c r="D15" s="4">
        <v>1.2499999999999999E-2</v>
      </c>
      <c r="E15" s="5">
        <v>2.1712962962962962E-2</v>
      </c>
      <c r="F15" s="5">
        <v>3.079861111111111E-2</v>
      </c>
      <c r="G15" s="9">
        <v>6.4502314814814818E-2</v>
      </c>
      <c r="H15" s="9">
        <v>8.3832175925925914E-2</v>
      </c>
      <c r="I15" s="2"/>
      <c r="J15" s="6">
        <f t="shared" si="0"/>
        <v>9.0856481481481483E-3</v>
      </c>
      <c r="K15" s="5">
        <f t="shared" si="1"/>
        <v>3.3703703703703708E-2</v>
      </c>
      <c r="L15" s="5">
        <f t="shared" si="2"/>
        <v>1.9329861111111096E-2</v>
      </c>
      <c r="M15" s="5">
        <f t="shared" si="3"/>
        <v>6.2119212962962952E-2</v>
      </c>
      <c r="N15" s="13" t="s">
        <v>141</v>
      </c>
      <c r="O15" s="14">
        <v>35</v>
      </c>
    </row>
    <row r="16" spans="1:16" ht="21" x14ac:dyDescent="0.35">
      <c r="A16" s="2"/>
      <c r="B16" s="3" t="s">
        <v>110</v>
      </c>
      <c r="C16" s="3" t="s">
        <v>111</v>
      </c>
      <c r="D16" s="5">
        <v>2.0833333333333332E-2</v>
      </c>
      <c r="E16" s="5">
        <v>2.165509259259259E-2</v>
      </c>
      <c r="F16" s="5">
        <v>2.8703703703703703E-2</v>
      </c>
      <c r="G16" s="9">
        <v>6.3888888888888884E-2</v>
      </c>
      <c r="H16" s="9">
        <v>8.4248379629629624E-2</v>
      </c>
      <c r="I16" s="2"/>
      <c r="J16" s="6">
        <f t="shared" si="0"/>
        <v>7.0486111111111131E-3</v>
      </c>
      <c r="K16" s="5">
        <f t="shared" si="1"/>
        <v>3.518518518518518E-2</v>
      </c>
      <c r="L16" s="5">
        <f t="shared" si="2"/>
        <v>2.035949074074074E-2</v>
      </c>
      <c r="M16" s="5">
        <f t="shared" si="3"/>
        <v>6.2593287037037038E-2</v>
      </c>
      <c r="N16" s="13" t="s">
        <v>141</v>
      </c>
      <c r="O16" s="14">
        <f>2014-1962</f>
        <v>52</v>
      </c>
    </row>
    <row r="17" spans="1:16" ht="21" x14ac:dyDescent="0.35">
      <c r="A17" s="3"/>
      <c r="B17" s="3" t="s">
        <v>8</v>
      </c>
      <c r="C17" s="3" t="s">
        <v>9</v>
      </c>
      <c r="D17" s="4">
        <v>4.8611111111111112E-3</v>
      </c>
      <c r="E17" s="5">
        <v>1.1574074074074073E-4</v>
      </c>
      <c r="F17" s="5">
        <v>6.145833333333333E-3</v>
      </c>
      <c r="G17" s="5">
        <v>4.3425925925925923E-2</v>
      </c>
      <c r="H17" s="5">
        <v>6.3173611111111111E-2</v>
      </c>
      <c r="I17" s="2"/>
      <c r="J17" s="6">
        <f t="shared" si="0"/>
        <v>6.0300925925925921E-3</v>
      </c>
      <c r="K17" s="5">
        <f t="shared" si="1"/>
        <v>3.7280092592592587E-2</v>
      </c>
      <c r="L17" s="5">
        <f t="shared" si="2"/>
        <v>1.9747685185185188E-2</v>
      </c>
      <c r="M17" s="5">
        <f t="shared" si="3"/>
        <v>6.3057870370370375E-2</v>
      </c>
      <c r="N17" s="13" t="s">
        <v>141</v>
      </c>
      <c r="O17" s="14">
        <f>2014-1983</f>
        <v>31</v>
      </c>
    </row>
    <row r="18" spans="1:16" ht="21" x14ac:dyDescent="0.35">
      <c r="A18" s="3"/>
      <c r="B18" s="3" t="s">
        <v>10</v>
      </c>
      <c r="C18" s="3" t="s">
        <v>101</v>
      </c>
      <c r="D18" s="4">
        <v>8.3333333333333332E-3</v>
      </c>
      <c r="E18" s="5">
        <v>9.3749999999999997E-3</v>
      </c>
      <c r="F18" s="5">
        <v>1.695601851851852E-2</v>
      </c>
      <c r="G18" s="9">
        <v>5.1574074074074078E-2</v>
      </c>
      <c r="H18" s="9">
        <v>7.251747685185185E-2</v>
      </c>
      <c r="I18" s="2"/>
      <c r="J18" s="6">
        <f t="shared" si="0"/>
        <v>7.5810185185185199E-3</v>
      </c>
      <c r="K18" s="5">
        <f t="shared" si="1"/>
        <v>3.4618055555555555E-2</v>
      </c>
      <c r="L18" s="5">
        <f t="shared" si="2"/>
        <v>2.0943402777777773E-2</v>
      </c>
      <c r="M18" s="5">
        <f t="shared" si="3"/>
        <v>6.3142476851851856E-2</v>
      </c>
      <c r="N18" s="13" t="s">
        <v>141</v>
      </c>
      <c r="O18" s="14">
        <f>2014-1963</f>
        <v>51</v>
      </c>
    </row>
    <row r="19" spans="1:16" s="22" customFormat="1" ht="21" x14ac:dyDescent="0.35">
      <c r="A19" s="11"/>
      <c r="B19" s="11" t="s">
        <v>75</v>
      </c>
      <c r="C19" s="11" t="s">
        <v>76</v>
      </c>
      <c r="D19" s="17">
        <v>3.7615740740740739E-3</v>
      </c>
      <c r="E19" s="7">
        <v>0</v>
      </c>
      <c r="F19" s="7">
        <v>3.8425925925925923E-3</v>
      </c>
      <c r="G19" s="7">
        <v>4.7418981481481486E-2</v>
      </c>
      <c r="H19" s="7">
        <v>6.3378587962962959E-2</v>
      </c>
      <c r="I19" s="8"/>
      <c r="J19" s="18">
        <f t="shared" si="0"/>
        <v>3.8425925925925923E-3</v>
      </c>
      <c r="K19" s="7">
        <f t="shared" si="1"/>
        <v>4.3576388888888894E-2</v>
      </c>
      <c r="L19" s="7">
        <f t="shared" si="2"/>
        <v>1.5959606481481474E-2</v>
      </c>
      <c r="M19" s="7">
        <f t="shared" si="3"/>
        <v>6.3378587962962959E-2</v>
      </c>
      <c r="N19" s="19" t="s">
        <v>141</v>
      </c>
      <c r="O19" s="20">
        <f>2014-1979</f>
        <v>35</v>
      </c>
      <c r="P19" s="21"/>
    </row>
    <row r="20" spans="1:16" s="22" customFormat="1" ht="21" x14ac:dyDescent="0.35">
      <c r="A20" s="11"/>
      <c r="B20" s="11" t="s">
        <v>89</v>
      </c>
      <c r="C20" s="11" t="s">
        <v>90</v>
      </c>
      <c r="D20" s="23">
        <v>7.6388888888888886E-3</v>
      </c>
      <c r="E20" s="7">
        <v>9.1782407407407403E-3</v>
      </c>
      <c r="F20" s="7">
        <v>1.5763888888888886E-2</v>
      </c>
      <c r="G20" s="7">
        <v>5.7546296296296297E-2</v>
      </c>
      <c r="H20" s="7">
        <v>7.4637037037037043E-2</v>
      </c>
      <c r="I20" s="8"/>
      <c r="J20" s="18">
        <f>F20-E20</f>
        <v>6.585648148148146E-3</v>
      </c>
      <c r="K20" s="7">
        <f t="shared" si="1"/>
        <v>4.1782407407407407E-2</v>
      </c>
      <c r="L20" s="7">
        <f t="shared" si="2"/>
        <v>1.7090740740740747E-2</v>
      </c>
      <c r="M20" s="7">
        <f t="shared" si="3"/>
        <v>6.5458796296296307E-2</v>
      </c>
      <c r="N20" s="19" t="s">
        <v>141</v>
      </c>
      <c r="O20" s="20"/>
      <c r="P20" s="21"/>
    </row>
    <row r="21" spans="1:16" s="22" customFormat="1" ht="21" x14ac:dyDescent="0.35">
      <c r="A21" s="8"/>
      <c r="B21" s="11" t="s">
        <v>12</v>
      </c>
      <c r="C21" s="11" t="s">
        <v>105</v>
      </c>
      <c r="D21" s="7">
        <v>2.4305555555555556E-2</v>
      </c>
      <c r="E21" s="7">
        <v>3.5185185185185187E-2</v>
      </c>
      <c r="F21" s="7">
        <v>4.4027777777777777E-2</v>
      </c>
      <c r="G21" s="24">
        <v>8.3807870370370366E-2</v>
      </c>
      <c r="H21" s="24">
        <v>0.10285613425925925</v>
      </c>
      <c r="I21" s="8"/>
      <c r="J21" s="18">
        <f t="shared" si="0"/>
        <v>8.8425925925925894E-3</v>
      </c>
      <c r="K21" s="7">
        <f t="shared" si="1"/>
        <v>3.9780092592592589E-2</v>
      </c>
      <c r="L21" s="7">
        <f t="shared" si="2"/>
        <v>1.9048263888888889E-2</v>
      </c>
      <c r="M21" s="7">
        <f t="shared" si="3"/>
        <v>6.767094907407406E-2</v>
      </c>
      <c r="N21" s="19" t="s">
        <v>141</v>
      </c>
      <c r="O21" s="20">
        <f>2014-1952</f>
        <v>62</v>
      </c>
      <c r="P21" s="21"/>
    </row>
    <row r="22" spans="1:16" ht="21" x14ac:dyDescent="0.35">
      <c r="A22" s="3"/>
      <c r="B22" s="3" t="s">
        <v>85</v>
      </c>
      <c r="C22" s="3" t="s">
        <v>86</v>
      </c>
      <c r="D22" s="4">
        <v>6.9444444444444441E-3</v>
      </c>
      <c r="E22" s="5">
        <v>5.7870370370370366E-5</v>
      </c>
      <c r="F22" s="5">
        <v>6.4814814814814813E-3</v>
      </c>
      <c r="G22" s="5">
        <v>4.553240740740741E-2</v>
      </c>
      <c r="H22" s="5">
        <v>6.8267592592592588E-2</v>
      </c>
      <c r="I22" s="2"/>
      <c r="J22" s="6">
        <f t="shared" si="0"/>
        <v>6.4236111111111108E-3</v>
      </c>
      <c r="K22" s="5">
        <f t="shared" si="1"/>
        <v>3.9050925925925926E-2</v>
      </c>
      <c r="L22" s="5">
        <f t="shared" si="2"/>
        <v>2.2735185185185178E-2</v>
      </c>
      <c r="M22" s="5">
        <f t="shared" si="3"/>
        <v>6.8209722222222213E-2</v>
      </c>
      <c r="N22" s="13" t="s">
        <v>141</v>
      </c>
      <c r="O22" s="14">
        <f>2014-1976</f>
        <v>38</v>
      </c>
    </row>
    <row r="23" spans="1:16" ht="21" x14ac:dyDescent="0.35">
      <c r="A23" s="3"/>
      <c r="B23" s="3" t="s">
        <v>95</v>
      </c>
      <c r="C23" s="3" t="s">
        <v>96</v>
      </c>
      <c r="D23" s="4">
        <v>6.9444444444444441E-3</v>
      </c>
      <c r="E23" s="5">
        <v>9.5486111111111101E-3</v>
      </c>
      <c r="F23" s="5">
        <v>1.6041666666666666E-2</v>
      </c>
      <c r="G23" s="5">
        <v>5.5601851851851847E-2</v>
      </c>
      <c r="H23" s="5">
        <v>7.8763425925925931E-2</v>
      </c>
      <c r="I23" s="2"/>
      <c r="J23" s="6">
        <f t="shared" si="0"/>
        <v>6.4930555555555557E-3</v>
      </c>
      <c r="K23" s="5">
        <f t="shared" si="1"/>
        <v>3.9560185185185184E-2</v>
      </c>
      <c r="L23" s="5">
        <f t="shared" si="2"/>
        <v>2.3161574074074084E-2</v>
      </c>
      <c r="M23" s="5">
        <f t="shared" si="3"/>
        <v>6.9214814814814826E-2</v>
      </c>
      <c r="N23" s="13" t="s">
        <v>141</v>
      </c>
      <c r="O23" s="14">
        <f>2014-1961</f>
        <v>53</v>
      </c>
    </row>
    <row r="24" spans="1:16" ht="21" x14ac:dyDescent="0.35">
      <c r="A24" s="2"/>
      <c r="B24" s="3" t="s">
        <v>60</v>
      </c>
      <c r="C24" s="3" t="s">
        <v>61</v>
      </c>
      <c r="D24" s="5">
        <v>2.0833333333333332E-2</v>
      </c>
      <c r="E24" s="5">
        <v>3.5185185185185187E-2</v>
      </c>
      <c r="F24" s="5">
        <v>4.2650462962962959E-2</v>
      </c>
      <c r="G24" s="9">
        <v>8.4641203703703705E-2</v>
      </c>
      <c r="H24" s="9">
        <v>0.10579456018518518</v>
      </c>
      <c r="I24" s="2"/>
      <c r="J24" s="6">
        <f t="shared" si="0"/>
        <v>7.4652777777777721E-3</v>
      </c>
      <c r="K24" s="5">
        <f t="shared" si="1"/>
        <v>4.1990740740740745E-2</v>
      </c>
      <c r="L24" s="5">
        <f t="shared" si="2"/>
        <v>2.1153356481481478E-2</v>
      </c>
      <c r="M24" s="5">
        <f t="shared" si="3"/>
        <v>7.0609375000000002E-2</v>
      </c>
      <c r="N24" s="13" t="s">
        <v>141</v>
      </c>
      <c r="O24" s="14">
        <f>2014-1980</f>
        <v>34</v>
      </c>
    </row>
    <row r="25" spans="1:16" ht="21" x14ac:dyDescent="0.35">
      <c r="A25" s="2"/>
      <c r="B25" s="3" t="s">
        <v>126</v>
      </c>
      <c r="C25" s="3" t="s">
        <v>127</v>
      </c>
      <c r="D25" s="5">
        <v>2.0833333333333332E-2</v>
      </c>
      <c r="E25" s="5">
        <v>2.1712962962962962E-2</v>
      </c>
      <c r="F25" s="5">
        <v>3.260416666666667E-2</v>
      </c>
      <c r="G25" s="9">
        <v>7.4432870370370371E-2</v>
      </c>
      <c r="H25" s="9">
        <v>9.9347800925925933E-2</v>
      </c>
      <c r="I25" s="2"/>
      <c r="J25" s="6">
        <f t="shared" si="0"/>
        <v>1.0891203703703708E-2</v>
      </c>
      <c r="K25" s="5">
        <f t="shared" si="1"/>
        <v>4.1828703703703701E-2</v>
      </c>
      <c r="L25" s="5">
        <f t="shared" si="2"/>
        <v>2.4914930555555562E-2</v>
      </c>
      <c r="M25" s="5">
        <f t="shared" si="3"/>
        <v>7.7634837962962971E-2</v>
      </c>
      <c r="N25" s="13" t="s">
        <v>141</v>
      </c>
      <c r="O25" s="14">
        <f>2014-1974</f>
        <v>40</v>
      </c>
    </row>
    <row r="26" spans="1:16" s="22" customFormat="1" ht="21" x14ac:dyDescent="0.35">
      <c r="A26" s="11"/>
      <c r="B26" s="11" t="s">
        <v>70</v>
      </c>
      <c r="C26" s="11" t="s">
        <v>71</v>
      </c>
      <c r="D26" s="23">
        <v>6.9444444444444441E-3</v>
      </c>
      <c r="E26" s="7">
        <v>1.7361111111111112E-4</v>
      </c>
      <c r="F26" s="7">
        <v>7.5925925925925926E-3</v>
      </c>
      <c r="G26" s="7">
        <v>5.8773148148148151E-2</v>
      </c>
      <c r="H26" s="7">
        <v>7.9405324074074066E-2</v>
      </c>
      <c r="I26" s="8"/>
      <c r="J26" s="18">
        <f t="shared" si="0"/>
        <v>7.4189814814814813E-3</v>
      </c>
      <c r="K26" s="7">
        <f t="shared" si="1"/>
        <v>5.1180555555555556E-2</v>
      </c>
      <c r="L26" s="7">
        <f t="shared" si="2"/>
        <v>2.0632175925925915E-2</v>
      </c>
      <c r="M26" s="7">
        <f t="shared" si="3"/>
        <v>7.9231712962962955E-2</v>
      </c>
      <c r="N26" s="19" t="s">
        <v>141</v>
      </c>
      <c r="O26" s="20"/>
      <c r="P26" s="21"/>
    </row>
    <row r="27" spans="1:16" ht="21" x14ac:dyDescent="0.35">
      <c r="A27" s="3"/>
      <c r="B27" s="3" t="s">
        <v>45</v>
      </c>
      <c r="C27" s="3" t="s">
        <v>46</v>
      </c>
      <c r="D27" s="4">
        <v>6.2499999999999995E-3</v>
      </c>
      <c r="E27" s="5">
        <v>1.7361111111111112E-4</v>
      </c>
      <c r="F27" s="5">
        <v>1.0150462962962964E-2</v>
      </c>
      <c r="G27" s="5">
        <v>5.842592592592593E-2</v>
      </c>
      <c r="H27" s="5">
        <v>8.347361111111111E-2</v>
      </c>
      <c r="I27" s="2"/>
      <c r="J27" s="6">
        <f t="shared" si="0"/>
        <v>9.9768518518518531E-3</v>
      </c>
      <c r="K27" s="5">
        <f t="shared" si="1"/>
        <v>4.8275462962962964E-2</v>
      </c>
      <c r="L27" s="5">
        <f t="shared" si="2"/>
        <v>2.504768518518518E-2</v>
      </c>
      <c r="M27" s="5">
        <f t="shared" si="3"/>
        <v>8.3299999999999999E-2</v>
      </c>
      <c r="N27" s="13" t="s">
        <v>141</v>
      </c>
      <c r="O27" s="14">
        <f>2014-1951</f>
        <v>63</v>
      </c>
    </row>
    <row r="28" spans="1:16" ht="21" x14ac:dyDescent="0.35">
      <c r="A28" s="3"/>
      <c r="B28" s="3" t="s">
        <v>11</v>
      </c>
      <c r="C28" s="3" t="s">
        <v>102</v>
      </c>
      <c r="D28" s="4">
        <v>1.7361111111111112E-2</v>
      </c>
      <c r="E28" s="5">
        <v>2.1712962962962962E-2</v>
      </c>
      <c r="F28" s="5">
        <v>3.0243055555555554E-2</v>
      </c>
      <c r="G28" s="9">
        <v>8.0196759259259259E-2</v>
      </c>
      <c r="H28" s="9">
        <v>0.10583541666666667</v>
      </c>
      <c r="I28" s="2"/>
      <c r="J28" s="6">
        <f t="shared" si="0"/>
        <v>8.5300925925925926E-3</v>
      </c>
      <c r="K28" s="5">
        <f t="shared" si="1"/>
        <v>4.9953703703703708E-2</v>
      </c>
      <c r="L28" s="5">
        <f t="shared" si="2"/>
        <v>2.5638657407407409E-2</v>
      </c>
      <c r="M28" s="5">
        <f t="shared" si="3"/>
        <v>8.4122453703703706E-2</v>
      </c>
      <c r="N28" s="13" t="s">
        <v>141</v>
      </c>
      <c r="O28" s="14">
        <f>2014-1971</f>
        <v>43</v>
      </c>
    </row>
    <row r="29" spans="1:16" ht="21" x14ac:dyDescent="0.35">
      <c r="A29" s="3"/>
      <c r="B29" s="3"/>
      <c r="C29" s="3"/>
      <c r="D29" s="4"/>
      <c r="E29" s="5"/>
      <c r="F29" s="5"/>
      <c r="G29" s="9"/>
      <c r="H29" s="9"/>
      <c r="I29" s="2"/>
      <c r="J29" s="6"/>
      <c r="K29" s="5"/>
      <c r="L29" s="5"/>
      <c r="M29" s="5"/>
      <c r="N29" s="13"/>
      <c r="O29" s="14"/>
    </row>
    <row r="30" spans="1:16" ht="21" x14ac:dyDescent="0.35">
      <c r="A30" s="26" t="s">
        <v>143</v>
      </c>
      <c r="B30" s="27"/>
      <c r="C30" s="28"/>
      <c r="D30" s="4"/>
      <c r="E30" s="5"/>
      <c r="F30" s="5"/>
      <c r="G30" s="9"/>
      <c r="H30" s="9"/>
      <c r="I30" s="2"/>
      <c r="J30" s="6"/>
      <c r="K30" s="5"/>
      <c r="L30" s="5"/>
      <c r="M30" s="5"/>
      <c r="N30" s="13"/>
      <c r="O30" s="14"/>
    </row>
    <row r="31" spans="1:16" ht="21" x14ac:dyDescent="0.35">
      <c r="A31" s="3"/>
      <c r="B31" s="3" t="s">
        <v>134</v>
      </c>
      <c r="C31" s="3" t="s">
        <v>135</v>
      </c>
      <c r="D31" s="4">
        <v>4.8611111111111112E-3</v>
      </c>
      <c r="E31" s="5">
        <v>5.7870370370370366E-5</v>
      </c>
      <c r="F31" s="5">
        <v>5.1736111111111115E-3</v>
      </c>
      <c r="G31" s="5">
        <v>3.3148148148148149E-2</v>
      </c>
      <c r="H31" s="5">
        <v>4.9634490740740743E-2</v>
      </c>
      <c r="I31" s="2"/>
      <c r="J31" s="6">
        <f t="shared" ref="J31:J73" si="4">F31-E31</f>
        <v>5.115740740740741E-3</v>
      </c>
      <c r="K31" s="5">
        <f t="shared" ref="K31:K73" si="5">G31-F31</f>
        <v>2.7974537037037037E-2</v>
      </c>
      <c r="L31" s="5">
        <f t="shared" ref="L31:L73" si="6">H31-G31</f>
        <v>1.6486342592592594E-2</v>
      </c>
      <c r="M31" s="5">
        <f t="shared" ref="M31:M73" si="7">H31-E31</f>
        <v>4.9576620370370375E-2</v>
      </c>
      <c r="N31" s="13" t="s">
        <v>144</v>
      </c>
      <c r="O31" s="14">
        <f>2014-1984</f>
        <v>30</v>
      </c>
    </row>
    <row r="32" spans="1:16" ht="21" x14ac:dyDescent="0.35">
      <c r="A32" s="3"/>
      <c r="B32" s="3" t="s">
        <v>83</v>
      </c>
      <c r="C32" s="3" t="s">
        <v>84</v>
      </c>
      <c r="D32" s="4">
        <v>5.5555555555555558E-3</v>
      </c>
      <c r="E32" s="5">
        <v>5.7870370370370366E-5</v>
      </c>
      <c r="F32" s="5">
        <v>6.5277777777777782E-3</v>
      </c>
      <c r="G32" s="5">
        <v>3.7951388888888889E-2</v>
      </c>
      <c r="H32" s="5">
        <v>5.5168171296296288E-2</v>
      </c>
      <c r="I32" s="2"/>
      <c r="J32" s="6">
        <f t="shared" si="4"/>
        <v>6.4699074074074077E-3</v>
      </c>
      <c r="K32" s="5">
        <f t="shared" si="5"/>
        <v>3.142361111111111E-2</v>
      </c>
      <c r="L32" s="5">
        <f t="shared" si="6"/>
        <v>1.7216782407407399E-2</v>
      </c>
      <c r="M32" s="5">
        <f t="shared" si="7"/>
        <v>5.511030092592592E-2</v>
      </c>
      <c r="N32" s="13" t="s">
        <v>144</v>
      </c>
      <c r="O32" s="14">
        <f>2014-1967</f>
        <v>47</v>
      </c>
    </row>
    <row r="33" spans="1:15" ht="21" x14ac:dyDescent="0.35">
      <c r="A33" s="3"/>
      <c r="B33" s="3" t="s">
        <v>38</v>
      </c>
      <c r="C33" s="3" t="s">
        <v>128</v>
      </c>
      <c r="D33" s="4">
        <v>4.8611111111111112E-3</v>
      </c>
      <c r="E33" s="5">
        <v>1.1574074074074073E-4</v>
      </c>
      <c r="F33" s="5">
        <v>4.7569444444444447E-3</v>
      </c>
      <c r="G33" s="5">
        <v>3.9421296296296295E-2</v>
      </c>
      <c r="H33" s="5">
        <v>5.6460416666666673E-2</v>
      </c>
      <c r="I33" s="2"/>
      <c r="J33" s="6">
        <f t="shared" si="4"/>
        <v>4.6412037037037038E-3</v>
      </c>
      <c r="K33" s="5">
        <f t="shared" si="5"/>
        <v>3.4664351851851849E-2</v>
      </c>
      <c r="L33" s="5">
        <f t="shared" si="6"/>
        <v>1.7039120370370378E-2</v>
      </c>
      <c r="M33" s="5">
        <f t="shared" si="7"/>
        <v>5.634467592592593E-2</v>
      </c>
      <c r="N33" s="13" t="s">
        <v>144</v>
      </c>
      <c r="O33" s="14">
        <f>2014-1985</f>
        <v>29</v>
      </c>
    </row>
    <row r="34" spans="1:15" ht="21" x14ac:dyDescent="0.35">
      <c r="A34" s="3"/>
      <c r="B34" s="3" t="s">
        <v>47</v>
      </c>
      <c r="C34" s="3" t="s">
        <v>48</v>
      </c>
      <c r="D34" s="4">
        <v>5.9027777777777776E-3</v>
      </c>
      <c r="E34" s="5">
        <v>1.1574074074074073E-4</v>
      </c>
      <c r="F34" s="5">
        <v>5.4050925925925924E-3</v>
      </c>
      <c r="G34" s="5">
        <v>3.8101851851851852E-2</v>
      </c>
      <c r="H34" s="5">
        <v>5.6533680555555556E-2</v>
      </c>
      <c r="I34" s="2"/>
      <c r="J34" s="6">
        <f t="shared" si="4"/>
        <v>5.2893518518518515E-3</v>
      </c>
      <c r="K34" s="5">
        <f t="shared" si="5"/>
        <v>3.2696759259259259E-2</v>
      </c>
      <c r="L34" s="5">
        <f t="shared" si="6"/>
        <v>1.8431828703703704E-2</v>
      </c>
      <c r="M34" s="5">
        <f t="shared" si="7"/>
        <v>5.6417939814814813E-2</v>
      </c>
      <c r="N34" s="13" t="s">
        <v>144</v>
      </c>
      <c r="O34" s="14">
        <f>2014-1982</f>
        <v>32</v>
      </c>
    </row>
    <row r="35" spans="1:15" ht="21" x14ac:dyDescent="0.35">
      <c r="A35" s="3"/>
      <c r="B35" s="3" t="s">
        <v>40</v>
      </c>
      <c r="C35" s="3" t="s">
        <v>55</v>
      </c>
      <c r="D35" s="4">
        <v>9.2592592592592605E-3</v>
      </c>
      <c r="E35" s="5">
        <v>9.432870370370371E-3</v>
      </c>
      <c r="F35" s="5">
        <v>1.7060185185185185E-2</v>
      </c>
      <c r="G35" s="9">
        <v>4.8113425925925928E-2</v>
      </c>
      <c r="H35" s="9">
        <v>6.6511342592592601E-2</v>
      </c>
      <c r="I35" s="2"/>
      <c r="J35" s="6">
        <f t="shared" si="4"/>
        <v>7.6273148148148142E-3</v>
      </c>
      <c r="K35" s="5">
        <f t="shared" si="5"/>
        <v>3.1053240740740742E-2</v>
      </c>
      <c r="L35" s="5">
        <f t="shared" si="6"/>
        <v>1.8397916666666674E-2</v>
      </c>
      <c r="M35" s="5">
        <f t="shared" si="7"/>
        <v>5.7078472222222232E-2</v>
      </c>
      <c r="N35" s="13" t="s">
        <v>144</v>
      </c>
      <c r="O35" s="14">
        <f>2014-1984</f>
        <v>30</v>
      </c>
    </row>
    <row r="36" spans="1:15" ht="21" x14ac:dyDescent="0.35">
      <c r="A36" s="3"/>
      <c r="B36" s="3" t="s">
        <v>4</v>
      </c>
      <c r="C36" s="3" t="s">
        <v>5</v>
      </c>
      <c r="D36" s="5">
        <v>2.0833333333333332E-2</v>
      </c>
      <c r="E36" s="5">
        <v>2.165509259259259E-2</v>
      </c>
      <c r="F36" s="5">
        <v>3.0590277777777775E-2</v>
      </c>
      <c r="G36" s="9">
        <v>6.4699074074074062E-2</v>
      </c>
      <c r="H36" s="9">
        <v>8.3764004629629629E-2</v>
      </c>
      <c r="I36" s="2"/>
      <c r="J36" s="6">
        <f t="shared" si="4"/>
        <v>8.9351851851851849E-3</v>
      </c>
      <c r="K36" s="5">
        <f t="shared" si="5"/>
        <v>3.410879629629629E-2</v>
      </c>
      <c r="L36" s="5">
        <f t="shared" si="6"/>
        <v>1.9064930555555568E-2</v>
      </c>
      <c r="M36" s="5">
        <f t="shared" si="7"/>
        <v>6.2108912037037042E-2</v>
      </c>
      <c r="N36" s="13" t="s">
        <v>144</v>
      </c>
      <c r="O36" s="14">
        <f>2014-1972</f>
        <v>42</v>
      </c>
    </row>
    <row r="37" spans="1:15" ht="21" x14ac:dyDescent="0.35">
      <c r="A37" s="3"/>
      <c r="B37" s="3" t="s">
        <v>77</v>
      </c>
      <c r="C37" s="3" t="s">
        <v>7</v>
      </c>
      <c r="D37" s="4">
        <v>7.6388888888888886E-3</v>
      </c>
      <c r="E37" s="5">
        <v>9.432870370370371E-3</v>
      </c>
      <c r="F37" s="6">
        <v>1.6863425925925928E-2</v>
      </c>
      <c r="G37" s="5">
        <v>5.3275462962962962E-2</v>
      </c>
      <c r="H37" s="5">
        <v>7.2392245370370367E-2</v>
      </c>
      <c r="I37" s="2"/>
      <c r="J37" s="6">
        <f t="shared" si="4"/>
        <v>7.4305555555555566E-3</v>
      </c>
      <c r="K37" s="5">
        <f t="shared" si="5"/>
        <v>3.6412037037037034E-2</v>
      </c>
      <c r="L37" s="5">
        <f t="shared" si="6"/>
        <v>1.9116782407407405E-2</v>
      </c>
      <c r="M37" s="5">
        <f t="shared" si="7"/>
        <v>6.2959374999999998E-2</v>
      </c>
      <c r="N37" s="13" t="s">
        <v>144</v>
      </c>
      <c r="O37" s="14">
        <f>2014-1981</f>
        <v>33</v>
      </c>
    </row>
    <row r="38" spans="1:15" ht="21" x14ac:dyDescent="0.35">
      <c r="A38" s="2"/>
      <c r="B38" s="3" t="s">
        <v>2</v>
      </c>
      <c r="C38" s="3" t="s">
        <v>3</v>
      </c>
      <c r="D38" s="4">
        <v>7.6388888888888886E-3</v>
      </c>
      <c r="E38" s="5">
        <v>9.4907407407407406E-3</v>
      </c>
      <c r="F38" s="6">
        <v>1.7997685185185186E-2</v>
      </c>
      <c r="G38" s="5">
        <v>5.2685185185185189E-2</v>
      </c>
      <c r="H38" s="5">
        <v>7.2712499999999999E-2</v>
      </c>
      <c r="I38" s="2"/>
      <c r="J38" s="6">
        <f t="shared" si="4"/>
        <v>8.5069444444444454E-3</v>
      </c>
      <c r="K38" s="5">
        <f t="shared" si="5"/>
        <v>3.4687500000000003E-2</v>
      </c>
      <c r="L38" s="5">
        <f t="shared" si="6"/>
        <v>2.002731481481481E-2</v>
      </c>
      <c r="M38" s="5">
        <f t="shared" si="7"/>
        <v>6.3221759259259255E-2</v>
      </c>
      <c r="N38" s="13" t="s">
        <v>144</v>
      </c>
      <c r="O38" s="14">
        <f>2014-1975</f>
        <v>39</v>
      </c>
    </row>
    <row r="39" spans="1:15" ht="21" x14ac:dyDescent="0.35">
      <c r="A39" s="3"/>
      <c r="B39" s="3" t="s">
        <v>36</v>
      </c>
      <c r="C39" s="3" t="s">
        <v>37</v>
      </c>
      <c r="D39" s="4">
        <v>6.828703703703704E-3</v>
      </c>
      <c r="E39" s="5">
        <v>1.1574074074074073E-4</v>
      </c>
      <c r="F39" s="5">
        <v>6.5162037037037037E-3</v>
      </c>
      <c r="G39" s="5">
        <v>4.1539351851851855E-2</v>
      </c>
      <c r="H39" s="5">
        <v>6.3852893518518514E-2</v>
      </c>
      <c r="I39" s="2"/>
      <c r="J39" s="6">
        <f t="shared" si="4"/>
        <v>6.4004629629629628E-3</v>
      </c>
      <c r="K39" s="5">
        <f t="shared" si="5"/>
        <v>3.502314814814815E-2</v>
      </c>
      <c r="L39" s="5">
        <f t="shared" si="6"/>
        <v>2.2313541666666659E-2</v>
      </c>
      <c r="M39" s="5">
        <f t="shared" si="7"/>
        <v>6.3737152777777778E-2</v>
      </c>
      <c r="N39" s="13" t="s">
        <v>144</v>
      </c>
      <c r="O39" s="14">
        <f>2014-1996</f>
        <v>18</v>
      </c>
    </row>
    <row r="40" spans="1:15" ht="21" x14ac:dyDescent="0.35">
      <c r="A40" s="3"/>
      <c r="B40" s="3" t="s">
        <v>124</v>
      </c>
      <c r="C40" s="3" t="s">
        <v>125</v>
      </c>
      <c r="D40" s="4">
        <v>6.9444444444444441E-3</v>
      </c>
      <c r="E40" s="5">
        <v>9.4907407407407406E-3</v>
      </c>
      <c r="F40" s="5">
        <v>1.7233796296296296E-2</v>
      </c>
      <c r="G40" s="5">
        <v>5.1805555555555556E-2</v>
      </c>
      <c r="H40" s="5">
        <v>7.3724074074074067E-2</v>
      </c>
      <c r="I40" s="2"/>
      <c r="J40" s="6">
        <f t="shared" si="4"/>
        <v>7.7430555555555551E-3</v>
      </c>
      <c r="K40" s="5">
        <f t="shared" si="5"/>
        <v>3.457175925925926E-2</v>
      </c>
      <c r="L40" s="5">
        <f t="shared" si="6"/>
        <v>2.1918518518518511E-2</v>
      </c>
      <c r="M40" s="5">
        <f t="shared" si="7"/>
        <v>6.4233333333333323E-2</v>
      </c>
      <c r="N40" s="13" t="s">
        <v>144</v>
      </c>
      <c r="O40" s="14">
        <f>2014-1955</f>
        <v>59</v>
      </c>
    </row>
    <row r="41" spans="1:15" ht="21" x14ac:dyDescent="0.35">
      <c r="A41" s="3"/>
      <c r="B41" s="3" t="s">
        <v>34</v>
      </c>
      <c r="C41" s="3" t="s">
        <v>35</v>
      </c>
      <c r="D41" s="4">
        <v>2.0833333333333332E-2</v>
      </c>
      <c r="E41" s="5">
        <v>2.165509259259259E-2</v>
      </c>
      <c r="F41" s="5">
        <v>2.9652777777777778E-2</v>
      </c>
      <c r="G41" s="9">
        <v>7.0856481481481479E-2</v>
      </c>
      <c r="H41" s="9">
        <v>8.7846064814814814E-2</v>
      </c>
      <c r="I41" s="2"/>
      <c r="J41" s="6">
        <f t="shared" si="4"/>
        <v>7.9976851851851875E-3</v>
      </c>
      <c r="K41" s="5">
        <f t="shared" si="5"/>
        <v>4.1203703703703701E-2</v>
      </c>
      <c r="L41" s="5">
        <f t="shared" si="6"/>
        <v>1.6989583333333336E-2</v>
      </c>
      <c r="M41" s="5">
        <f t="shared" si="7"/>
        <v>6.6190972222222227E-2</v>
      </c>
      <c r="N41" s="13" t="s">
        <v>144</v>
      </c>
      <c r="O41" s="14">
        <f>2014-1989</f>
        <v>25</v>
      </c>
    </row>
    <row r="42" spans="1:15" ht="21" x14ac:dyDescent="0.35">
      <c r="A42" s="3"/>
      <c r="B42" s="3" t="s">
        <v>137</v>
      </c>
      <c r="C42" s="3" t="s">
        <v>30</v>
      </c>
      <c r="D42" s="4">
        <v>8.3333333333333332E-3</v>
      </c>
      <c r="E42" s="5">
        <v>9.4907407407407406E-3</v>
      </c>
      <c r="F42" s="5">
        <v>1.7025462962962961E-2</v>
      </c>
      <c r="G42" s="9">
        <v>5.4456018518518522E-2</v>
      </c>
      <c r="H42" s="9">
        <v>7.5989120370370367E-2</v>
      </c>
      <c r="I42" s="2"/>
      <c r="J42" s="6">
        <f t="shared" si="4"/>
        <v>7.5347222222222204E-3</v>
      </c>
      <c r="K42" s="5">
        <f t="shared" si="5"/>
        <v>3.7430555555555564E-2</v>
      </c>
      <c r="L42" s="5">
        <f t="shared" si="6"/>
        <v>2.1533101851851845E-2</v>
      </c>
      <c r="M42" s="5">
        <f t="shared" si="7"/>
        <v>6.6498379629629623E-2</v>
      </c>
      <c r="N42" s="13" t="s">
        <v>144</v>
      </c>
      <c r="O42" s="14">
        <f>2014-1978</f>
        <v>36</v>
      </c>
    </row>
    <row r="43" spans="1:15" ht="21" x14ac:dyDescent="0.35">
      <c r="A43" s="3"/>
      <c r="B43" s="11" t="s">
        <v>122</v>
      </c>
      <c r="C43" s="11" t="s">
        <v>123</v>
      </c>
      <c r="D43" s="7">
        <v>2.0833333333333332E-2</v>
      </c>
      <c r="E43" s="5">
        <v>2.165509259259259E-2</v>
      </c>
      <c r="F43" s="5">
        <v>2.9270833333333333E-2</v>
      </c>
      <c r="G43" s="9">
        <v>6.6805555555555562E-2</v>
      </c>
      <c r="H43" s="9">
        <v>8.8191898148148151E-2</v>
      </c>
      <c r="I43" s="2"/>
      <c r="J43" s="6">
        <f t="shared" si="4"/>
        <v>7.6157407407407424E-3</v>
      </c>
      <c r="K43" s="5">
        <f t="shared" si="5"/>
        <v>3.7534722222222233E-2</v>
      </c>
      <c r="L43" s="5">
        <f t="shared" si="6"/>
        <v>2.1386342592592589E-2</v>
      </c>
      <c r="M43" s="5">
        <f t="shared" si="7"/>
        <v>6.6536805555555564E-2</v>
      </c>
      <c r="N43" s="13" t="s">
        <v>144</v>
      </c>
      <c r="O43" s="14">
        <f>2014-1990</f>
        <v>24</v>
      </c>
    </row>
    <row r="44" spans="1:15" ht="21" x14ac:dyDescent="0.35">
      <c r="A44" s="3"/>
      <c r="B44" s="3" t="s">
        <v>131</v>
      </c>
      <c r="C44" s="3" t="s">
        <v>132</v>
      </c>
      <c r="D44" s="4">
        <v>4.8611111111111112E-3</v>
      </c>
      <c r="E44" s="5">
        <v>1.7361111111111112E-4</v>
      </c>
      <c r="F44" s="5">
        <v>6.4814814814814813E-3</v>
      </c>
      <c r="G44" s="5">
        <v>4.5034722222222219E-2</v>
      </c>
      <c r="H44" s="5">
        <v>6.689097222222222E-2</v>
      </c>
      <c r="I44" s="2"/>
      <c r="J44" s="6">
        <f t="shared" si="4"/>
        <v>6.3078703703703699E-3</v>
      </c>
      <c r="K44" s="5">
        <f t="shared" si="5"/>
        <v>3.8553240740740735E-2</v>
      </c>
      <c r="L44" s="5">
        <f t="shared" si="6"/>
        <v>2.1856250000000001E-2</v>
      </c>
      <c r="M44" s="5">
        <f t="shared" si="7"/>
        <v>6.6717361111111109E-2</v>
      </c>
      <c r="N44" s="13" t="s">
        <v>144</v>
      </c>
      <c r="O44" s="14">
        <f>2014-1988</f>
        <v>26</v>
      </c>
    </row>
    <row r="45" spans="1:15" ht="21" x14ac:dyDescent="0.35">
      <c r="A45" s="3"/>
      <c r="B45" s="3" t="s">
        <v>93</v>
      </c>
      <c r="C45" s="3" t="s">
        <v>94</v>
      </c>
      <c r="D45" s="4">
        <v>6.9444444444444441E-3</v>
      </c>
      <c r="E45" s="5">
        <v>9.3749999999999997E-3</v>
      </c>
      <c r="F45" s="5">
        <v>1.5868055555555555E-2</v>
      </c>
      <c r="G45" s="5">
        <v>5.5740740740740737E-2</v>
      </c>
      <c r="H45" s="5">
        <v>7.6137152777777786E-2</v>
      </c>
      <c r="I45" s="2"/>
      <c r="J45" s="6">
        <f t="shared" si="4"/>
        <v>6.4930555555555557E-3</v>
      </c>
      <c r="K45" s="5">
        <f t="shared" si="5"/>
        <v>3.9872685185185178E-2</v>
      </c>
      <c r="L45" s="5">
        <f t="shared" si="6"/>
        <v>2.039641203703705E-2</v>
      </c>
      <c r="M45" s="5">
        <f t="shared" si="7"/>
        <v>6.6762152777777792E-2</v>
      </c>
      <c r="N45" s="13" t="s">
        <v>144</v>
      </c>
      <c r="O45" s="14">
        <f>2014-1967</f>
        <v>47</v>
      </c>
    </row>
    <row r="46" spans="1:15" ht="21" x14ac:dyDescent="0.35">
      <c r="A46" s="3"/>
      <c r="B46" s="3" t="s">
        <v>118</v>
      </c>
      <c r="C46" s="3" t="s">
        <v>119</v>
      </c>
      <c r="D46" s="4">
        <v>7.6388888888888886E-3</v>
      </c>
      <c r="E46" s="7">
        <v>9.432870370370371E-3</v>
      </c>
      <c r="F46" s="7">
        <v>1.6481481481481482E-2</v>
      </c>
      <c r="G46" s="9">
        <v>5.4108796296296301E-2</v>
      </c>
      <c r="H46" s="9">
        <v>7.6420833333333327E-2</v>
      </c>
      <c r="I46" s="2"/>
      <c r="J46" s="6">
        <f t="shared" si="4"/>
        <v>7.0486111111111114E-3</v>
      </c>
      <c r="K46" s="5">
        <f t="shared" si="5"/>
        <v>3.7627314814814822E-2</v>
      </c>
      <c r="L46" s="5">
        <f t="shared" si="6"/>
        <v>2.2312037037037026E-2</v>
      </c>
      <c r="M46" s="5">
        <f t="shared" si="7"/>
        <v>6.6987962962962957E-2</v>
      </c>
      <c r="N46" s="13" t="s">
        <v>144</v>
      </c>
      <c r="O46" s="14">
        <f>2014-1973</f>
        <v>41</v>
      </c>
    </row>
    <row r="47" spans="1:15" ht="21" x14ac:dyDescent="0.35">
      <c r="A47" s="3"/>
      <c r="B47" s="3" t="s">
        <v>87</v>
      </c>
      <c r="C47" s="3" t="s">
        <v>88</v>
      </c>
      <c r="D47" s="7">
        <v>2.0833333333333332E-2</v>
      </c>
      <c r="E47" s="5">
        <v>2.1712962962962962E-2</v>
      </c>
      <c r="F47" s="5">
        <v>2.8784722222222225E-2</v>
      </c>
      <c r="G47" s="9">
        <v>6.7997685185185189E-2</v>
      </c>
      <c r="H47" s="9">
        <v>8.9291203703703706E-2</v>
      </c>
      <c r="I47" s="2"/>
      <c r="J47" s="6">
        <f t="shared" si="4"/>
        <v>7.0717592592592637E-3</v>
      </c>
      <c r="K47" s="5">
        <f t="shared" si="5"/>
        <v>3.9212962962962963E-2</v>
      </c>
      <c r="L47" s="5">
        <f t="shared" si="6"/>
        <v>2.1293518518518517E-2</v>
      </c>
      <c r="M47" s="5">
        <f t="shared" si="7"/>
        <v>6.7578240740740744E-2</v>
      </c>
      <c r="N47" s="13" t="s">
        <v>144</v>
      </c>
      <c r="O47" s="14">
        <f>2014-1960</f>
        <v>54</v>
      </c>
    </row>
    <row r="48" spans="1:15" ht="21" x14ac:dyDescent="0.35">
      <c r="A48" s="3"/>
      <c r="B48" s="3" t="s">
        <v>43</v>
      </c>
      <c r="C48" s="3" t="s">
        <v>44</v>
      </c>
      <c r="D48" s="5">
        <v>2.0833333333333332E-2</v>
      </c>
      <c r="E48" s="5">
        <v>3.5185185185185187E-2</v>
      </c>
      <c r="F48" s="5">
        <v>4.2743055555555555E-2</v>
      </c>
      <c r="G48" s="9">
        <v>7.9826388888888891E-2</v>
      </c>
      <c r="H48" s="9">
        <v>0.10354918981481481</v>
      </c>
      <c r="I48" s="2"/>
      <c r="J48" s="6">
        <f t="shared" si="4"/>
        <v>7.5578703703703676E-3</v>
      </c>
      <c r="K48" s="5">
        <f t="shared" si="5"/>
        <v>3.7083333333333336E-2</v>
      </c>
      <c r="L48" s="5">
        <f t="shared" si="6"/>
        <v>2.3722800925925921E-2</v>
      </c>
      <c r="M48" s="5">
        <f t="shared" si="7"/>
        <v>6.8364004629629632E-2</v>
      </c>
      <c r="N48" s="13" t="s">
        <v>144</v>
      </c>
      <c r="O48" s="14">
        <f>2014-1974</f>
        <v>40</v>
      </c>
    </row>
    <row r="49" spans="1:16" ht="21" x14ac:dyDescent="0.35">
      <c r="A49" s="2"/>
      <c r="B49" s="3" t="s">
        <v>56</v>
      </c>
      <c r="C49" s="3" t="s">
        <v>57</v>
      </c>
      <c r="D49" s="5">
        <v>2.4305555555555556E-2</v>
      </c>
      <c r="E49" s="5">
        <v>2.1712962962962962E-2</v>
      </c>
      <c r="F49" s="5">
        <v>2.8726851851851851E-2</v>
      </c>
      <c r="G49" s="9">
        <v>6.9074074074074079E-2</v>
      </c>
      <c r="H49" s="9">
        <v>9.1082291666666662E-2</v>
      </c>
      <c r="I49" s="2"/>
      <c r="J49" s="6">
        <f t="shared" si="4"/>
        <v>7.013888888888889E-3</v>
      </c>
      <c r="K49" s="5">
        <f t="shared" si="5"/>
        <v>4.0347222222222229E-2</v>
      </c>
      <c r="L49" s="5">
        <f t="shared" si="6"/>
        <v>2.2008217592592583E-2</v>
      </c>
      <c r="M49" s="5">
        <f t="shared" si="7"/>
        <v>6.93693287037037E-2</v>
      </c>
      <c r="N49" s="13" t="s">
        <v>144</v>
      </c>
      <c r="O49" s="14">
        <f>2014-1981</f>
        <v>33</v>
      </c>
    </row>
    <row r="50" spans="1:16" ht="21" x14ac:dyDescent="0.35">
      <c r="A50" s="3"/>
      <c r="B50" s="3" t="s">
        <v>78</v>
      </c>
      <c r="C50" s="3" t="s">
        <v>71</v>
      </c>
      <c r="D50" s="4">
        <v>9.7222222222222224E-3</v>
      </c>
      <c r="E50" s="5">
        <v>9.3749999999999997E-3</v>
      </c>
      <c r="F50" s="5">
        <v>1.6793981481481483E-2</v>
      </c>
      <c r="G50" s="9">
        <v>5.9513888888888887E-2</v>
      </c>
      <c r="H50" s="9">
        <v>7.9409722222222215E-2</v>
      </c>
      <c r="I50" s="2"/>
      <c r="J50" s="6">
        <f t="shared" si="4"/>
        <v>7.418981481481483E-3</v>
      </c>
      <c r="K50" s="5">
        <f t="shared" si="5"/>
        <v>4.2719907407407401E-2</v>
      </c>
      <c r="L50" s="5">
        <f t="shared" si="6"/>
        <v>1.9895833333333328E-2</v>
      </c>
      <c r="M50" s="5">
        <f t="shared" si="7"/>
        <v>7.003472222222222E-2</v>
      </c>
      <c r="N50" s="13" t="s">
        <v>144</v>
      </c>
      <c r="O50" s="14">
        <f>2014-1989</f>
        <v>25</v>
      </c>
    </row>
    <row r="51" spans="1:16" ht="21" x14ac:dyDescent="0.35">
      <c r="A51" s="3"/>
      <c r="B51" s="3" t="s">
        <v>6</v>
      </c>
      <c r="C51" s="3" t="s">
        <v>133</v>
      </c>
      <c r="D51" s="4">
        <v>5.5555555555555558E-3</v>
      </c>
      <c r="E51" s="5">
        <v>5.7870370370370366E-5</v>
      </c>
      <c r="F51" s="5">
        <v>5.6481481481481478E-3</v>
      </c>
      <c r="G51" s="5">
        <v>4.6956018518518522E-2</v>
      </c>
      <c r="H51" s="5">
        <v>7.0169097222222213E-2</v>
      </c>
      <c r="I51" s="2"/>
      <c r="J51" s="6">
        <f t="shared" si="4"/>
        <v>5.5902777777777773E-3</v>
      </c>
      <c r="K51" s="5">
        <f t="shared" si="5"/>
        <v>4.1307870370370377E-2</v>
      </c>
      <c r="L51" s="5">
        <f t="shared" si="6"/>
        <v>2.3213078703703691E-2</v>
      </c>
      <c r="M51" s="5">
        <f t="shared" si="7"/>
        <v>7.0111226851851838E-2</v>
      </c>
      <c r="N51" s="13" t="s">
        <v>144</v>
      </c>
      <c r="O51" s="14">
        <f>2014-1976</f>
        <v>38</v>
      </c>
    </row>
    <row r="52" spans="1:16" ht="21" x14ac:dyDescent="0.35">
      <c r="A52" s="3"/>
      <c r="B52" s="3" t="s">
        <v>32</v>
      </c>
      <c r="C52" s="3" t="s">
        <v>33</v>
      </c>
      <c r="D52" s="4">
        <v>5.5555555555555558E-3</v>
      </c>
      <c r="E52" s="5">
        <v>0</v>
      </c>
      <c r="F52" s="5">
        <v>6.7592592592592591E-3</v>
      </c>
      <c r="G52" s="5">
        <v>4.9236111111111112E-2</v>
      </c>
      <c r="H52" s="5">
        <v>7.2189930555555559E-2</v>
      </c>
      <c r="I52" s="2"/>
      <c r="J52" s="6">
        <f t="shared" si="4"/>
        <v>6.7592592592592591E-3</v>
      </c>
      <c r="K52" s="5">
        <f t="shared" si="5"/>
        <v>4.2476851851851856E-2</v>
      </c>
      <c r="L52" s="5">
        <f t="shared" si="6"/>
        <v>2.2953819444444447E-2</v>
      </c>
      <c r="M52" s="5">
        <f t="shared" si="7"/>
        <v>7.2189930555555559E-2</v>
      </c>
      <c r="N52" s="13" t="s">
        <v>144</v>
      </c>
      <c r="O52" s="14">
        <f>2014-1980</f>
        <v>34</v>
      </c>
    </row>
    <row r="53" spans="1:16" s="22" customFormat="1" ht="21" x14ac:dyDescent="0.35">
      <c r="A53" s="11"/>
      <c r="B53" s="11" t="s">
        <v>49</v>
      </c>
      <c r="C53" s="11" t="s">
        <v>50</v>
      </c>
      <c r="D53" s="7">
        <v>2.0833333333333332E-2</v>
      </c>
      <c r="E53" s="7">
        <v>2.165509259259259E-2</v>
      </c>
      <c r="F53" s="7">
        <v>2.929398148148148E-2</v>
      </c>
      <c r="G53" s="24">
        <v>7.1736111111111112E-2</v>
      </c>
      <c r="H53" s="24">
        <v>9.3887847222222223E-2</v>
      </c>
      <c r="I53" s="8"/>
      <c r="J53" s="18">
        <f t="shared" si="4"/>
        <v>7.6388888888888895E-3</v>
      </c>
      <c r="K53" s="7">
        <f t="shared" si="5"/>
        <v>4.2442129629629635E-2</v>
      </c>
      <c r="L53" s="7">
        <f t="shared" si="6"/>
        <v>2.2151736111111112E-2</v>
      </c>
      <c r="M53" s="7">
        <f t="shared" si="7"/>
        <v>7.2232754629629636E-2</v>
      </c>
      <c r="N53" s="19" t="s">
        <v>144</v>
      </c>
      <c r="O53" s="20">
        <v>26</v>
      </c>
      <c r="P53" s="21"/>
    </row>
    <row r="54" spans="1:16" ht="21" x14ac:dyDescent="0.35">
      <c r="A54" s="3"/>
      <c r="B54" s="3" t="s">
        <v>53</v>
      </c>
      <c r="C54" s="3" t="s">
        <v>54</v>
      </c>
      <c r="D54" s="5">
        <v>2.0833333333333332E-2</v>
      </c>
      <c r="E54" s="5">
        <v>3.5185185185185187E-2</v>
      </c>
      <c r="F54" s="5">
        <v>4.1643518518518517E-2</v>
      </c>
      <c r="G54" s="9">
        <v>8.4074074074074079E-2</v>
      </c>
      <c r="H54" s="9">
        <v>0.1075775462962963</v>
      </c>
      <c r="I54" s="2"/>
      <c r="J54" s="6">
        <f t="shared" si="4"/>
        <v>6.4583333333333298E-3</v>
      </c>
      <c r="K54" s="5">
        <f t="shared" si="5"/>
        <v>4.2430555555555562E-2</v>
      </c>
      <c r="L54" s="5">
        <f t="shared" si="6"/>
        <v>2.3503472222222224E-2</v>
      </c>
      <c r="M54" s="5">
        <f t="shared" si="7"/>
        <v>7.2392361111111109E-2</v>
      </c>
      <c r="N54" s="13" t="s">
        <v>144</v>
      </c>
      <c r="O54" s="14">
        <f>2014-1990</f>
        <v>24</v>
      </c>
    </row>
    <row r="55" spans="1:16" ht="21" x14ac:dyDescent="0.35">
      <c r="A55" s="3"/>
      <c r="B55" s="3" t="s">
        <v>40</v>
      </c>
      <c r="C55" s="3" t="s">
        <v>41</v>
      </c>
      <c r="D55" s="4">
        <v>7.6388888888888886E-3</v>
      </c>
      <c r="E55" s="5">
        <v>9.432870370370371E-3</v>
      </c>
      <c r="F55" s="5">
        <v>1.7245370370370369E-2</v>
      </c>
      <c r="G55" s="5">
        <v>5.8726851851851856E-2</v>
      </c>
      <c r="H55" s="5">
        <v>8.2216087962962967E-2</v>
      </c>
      <c r="I55" s="2"/>
      <c r="J55" s="6">
        <f t="shared" si="4"/>
        <v>7.8124999999999983E-3</v>
      </c>
      <c r="K55" s="5">
        <f t="shared" si="5"/>
        <v>4.1481481481481487E-2</v>
      </c>
      <c r="L55" s="5">
        <f t="shared" si="6"/>
        <v>2.348923611111111E-2</v>
      </c>
      <c r="M55" s="5">
        <f t="shared" si="7"/>
        <v>7.2783217592592597E-2</v>
      </c>
      <c r="N55" s="13" t="s">
        <v>144</v>
      </c>
      <c r="O55" s="14">
        <f>2014-1969</f>
        <v>45</v>
      </c>
    </row>
    <row r="56" spans="1:16" ht="21" x14ac:dyDescent="0.35">
      <c r="A56" s="2"/>
      <c r="B56" s="3" t="s">
        <v>79</v>
      </c>
      <c r="C56" s="3" t="s">
        <v>80</v>
      </c>
      <c r="D56" s="4">
        <v>5.5555555555555558E-3</v>
      </c>
      <c r="E56" s="5">
        <v>1.1574074074074073E-4</v>
      </c>
      <c r="F56" s="6">
        <v>7.6273148148148151E-3</v>
      </c>
      <c r="G56" s="5">
        <v>4.6585648148148147E-2</v>
      </c>
      <c r="H56" s="5">
        <v>7.420798611111111E-2</v>
      </c>
      <c r="I56" s="2"/>
      <c r="J56" s="6">
        <f t="shared" si="4"/>
        <v>7.5115740740740742E-3</v>
      </c>
      <c r="K56" s="5">
        <f t="shared" si="5"/>
        <v>3.8958333333333331E-2</v>
      </c>
      <c r="L56" s="5">
        <f t="shared" si="6"/>
        <v>2.7622337962962963E-2</v>
      </c>
      <c r="M56" s="5">
        <f t="shared" si="7"/>
        <v>7.4092245370370374E-2</v>
      </c>
      <c r="N56" s="13" t="s">
        <v>144</v>
      </c>
      <c r="O56" s="14">
        <f>2014-1989</f>
        <v>25</v>
      </c>
    </row>
    <row r="57" spans="1:16" ht="21" x14ac:dyDescent="0.35">
      <c r="A57" s="2"/>
      <c r="B57" s="3" t="s">
        <v>81</v>
      </c>
      <c r="C57" s="3" t="s">
        <v>82</v>
      </c>
      <c r="D57" s="4">
        <v>1.0416666666666666E-2</v>
      </c>
      <c r="E57" s="5">
        <v>9.4907407407407406E-3</v>
      </c>
      <c r="F57" s="5">
        <v>1.6655092592592593E-2</v>
      </c>
      <c r="G57" s="9">
        <v>6.0231481481481476E-2</v>
      </c>
      <c r="H57" s="9">
        <v>8.3830208333333336E-2</v>
      </c>
      <c r="I57" s="2"/>
      <c r="J57" s="6">
        <f t="shared" si="4"/>
        <v>7.1643518518518523E-3</v>
      </c>
      <c r="K57" s="5">
        <f t="shared" si="5"/>
        <v>4.3576388888888887E-2</v>
      </c>
      <c r="L57" s="5">
        <f t="shared" si="6"/>
        <v>2.359872685185186E-2</v>
      </c>
      <c r="M57" s="5">
        <f t="shared" si="7"/>
        <v>7.4339467592592592E-2</v>
      </c>
      <c r="N57" s="13" t="s">
        <v>144</v>
      </c>
      <c r="O57" s="14">
        <f>2014-1984</f>
        <v>30</v>
      </c>
    </row>
    <row r="58" spans="1:16" s="22" customFormat="1" ht="21" x14ac:dyDescent="0.35">
      <c r="A58" s="8"/>
      <c r="B58" s="11" t="s">
        <v>139</v>
      </c>
      <c r="C58" s="11" t="s">
        <v>140</v>
      </c>
      <c r="D58" s="7">
        <v>2.4305555555555556E-2</v>
      </c>
      <c r="E58" s="7">
        <v>3.5185185185185187E-2</v>
      </c>
      <c r="F58" s="7">
        <v>4.2766203703703702E-2</v>
      </c>
      <c r="G58" s="24">
        <v>8.458333333333333E-2</v>
      </c>
      <c r="H58" s="24">
        <v>0.11072361111111111</v>
      </c>
      <c r="I58" s="8"/>
      <c r="J58" s="18">
        <f t="shared" si="4"/>
        <v>7.5810185185185147E-3</v>
      </c>
      <c r="K58" s="7">
        <f t="shared" si="5"/>
        <v>4.1817129629629628E-2</v>
      </c>
      <c r="L58" s="7">
        <f t="shared" si="6"/>
        <v>2.6140277777777776E-2</v>
      </c>
      <c r="M58" s="7">
        <f t="shared" si="7"/>
        <v>7.5538425925925912E-2</v>
      </c>
      <c r="N58" s="19" t="s">
        <v>144</v>
      </c>
      <c r="O58" s="20"/>
      <c r="P58" s="21"/>
    </row>
    <row r="59" spans="1:16" ht="21" x14ac:dyDescent="0.35">
      <c r="A59" s="3"/>
      <c r="B59" s="3" t="s">
        <v>62</v>
      </c>
      <c r="C59" s="3" t="s">
        <v>63</v>
      </c>
      <c r="D59" s="5">
        <v>2.0833333333333332E-2</v>
      </c>
      <c r="E59" s="5">
        <v>3.5185185185185187E-2</v>
      </c>
      <c r="F59" s="5">
        <v>4.5405092592592594E-2</v>
      </c>
      <c r="G59" s="9">
        <v>8.819444444444445E-2</v>
      </c>
      <c r="H59" s="9">
        <v>0.11135046296296297</v>
      </c>
      <c r="I59" s="2"/>
      <c r="J59" s="6">
        <f t="shared" si="4"/>
        <v>1.0219907407407407E-2</v>
      </c>
      <c r="K59" s="5">
        <f t="shared" si="5"/>
        <v>4.2789351851851856E-2</v>
      </c>
      <c r="L59" s="5">
        <f t="shared" si="6"/>
        <v>2.315601851851852E-2</v>
      </c>
      <c r="M59" s="5">
        <f t="shared" si="7"/>
        <v>7.616527777777779E-2</v>
      </c>
      <c r="N59" s="13" t="s">
        <v>144</v>
      </c>
      <c r="O59" s="14">
        <f>2014-1968</f>
        <v>46</v>
      </c>
    </row>
    <row r="60" spans="1:16" ht="21" x14ac:dyDescent="0.35">
      <c r="A60" s="3"/>
      <c r="B60" s="3" t="s">
        <v>42</v>
      </c>
      <c r="C60" s="3" t="s">
        <v>138</v>
      </c>
      <c r="D60" s="7">
        <v>2.0833333333333332E-2</v>
      </c>
      <c r="E60" s="5">
        <v>3.5185185185185187E-2</v>
      </c>
      <c r="F60" s="5">
        <v>4.0868055555555553E-2</v>
      </c>
      <c r="G60" s="9">
        <v>8.6956018518518516E-2</v>
      </c>
      <c r="H60" s="9">
        <v>0.11199074074074074</v>
      </c>
      <c r="I60" s="2"/>
      <c r="J60" s="6">
        <f t="shared" si="4"/>
        <v>5.6828703703703659E-3</v>
      </c>
      <c r="K60" s="5">
        <f t="shared" si="5"/>
        <v>4.6087962962962963E-2</v>
      </c>
      <c r="L60" s="5">
        <f t="shared" si="6"/>
        <v>2.5034722222222222E-2</v>
      </c>
      <c r="M60" s="5">
        <f t="shared" si="7"/>
        <v>7.6805555555555544E-2</v>
      </c>
      <c r="N60" s="13" t="s">
        <v>144</v>
      </c>
      <c r="O60" s="14">
        <f>2014-1980</f>
        <v>34</v>
      </c>
    </row>
    <row r="61" spans="1:16" ht="21" x14ac:dyDescent="0.35">
      <c r="A61" s="2"/>
      <c r="B61" s="3" t="s">
        <v>38</v>
      </c>
      <c r="C61" s="3" t="s">
        <v>39</v>
      </c>
      <c r="D61" s="5">
        <v>2.0833333333333332E-2</v>
      </c>
      <c r="E61" s="5">
        <v>3.5243055555555555E-2</v>
      </c>
      <c r="F61" s="5">
        <v>4.0856481481481487E-2</v>
      </c>
      <c r="G61" s="9">
        <v>8.2754629629629636E-2</v>
      </c>
      <c r="H61" s="9">
        <v>0.11223009259259259</v>
      </c>
      <c r="I61" s="2"/>
      <c r="J61" s="6">
        <f t="shared" si="4"/>
        <v>5.6134259259259314E-3</v>
      </c>
      <c r="K61" s="5">
        <f t="shared" si="5"/>
        <v>4.189814814814815E-2</v>
      </c>
      <c r="L61" s="5">
        <f t="shared" si="6"/>
        <v>2.9475462962962953E-2</v>
      </c>
      <c r="M61" s="5">
        <f t="shared" si="7"/>
        <v>7.6987037037037034E-2</v>
      </c>
      <c r="N61" s="13" t="s">
        <v>144</v>
      </c>
      <c r="O61" s="14">
        <f>2014-1980</f>
        <v>34</v>
      </c>
    </row>
    <row r="62" spans="1:16" ht="21" x14ac:dyDescent="0.35">
      <c r="A62" s="3"/>
      <c r="B62" s="3" t="s">
        <v>108</v>
      </c>
      <c r="C62" s="3" t="s">
        <v>109</v>
      </c>
      <c r="D62" s="4">
        <v>4.1666666666666666E-3</v>
      </c>
      <c r="E62" s="5">
        <v>1.7361111111111112E-4</v>
      </c>
      <c r="F62" s="5">
        <v>5.3356481481481484E-3</v>
      </c>
      <c r="G62" s="5">
        <v>5.6053240740740744E-2</v>
      </c>
      <c r="H62" s="5">
        <v>8.0295486111111106E-2</v>
      </c>
      <c r="I62" s="2"/>
      <c r="J62" s="6">
        <f t="shared" si="4"/>
        <v>5.162037037037037E-3</v>
      </c>
      <c r="K62" s="5">
        <f t="shared" si="5"/>
        <v>5.0717592592592592E-2</v>
      </c>
      <c r="L62" s="5">
        <f t="shared" si="6"/>
        <v>2.4242245370370362E-2</v>
      </c>
      <c r="M62" s="5">
        <f t="shared" si="7"/>
        <v>8.0121874999999995E-2</v>
      </c>
      <c r="N62" s="13" t="s">
        <v>144</v>
      </c>
      <c r="O62" s="14">
        <f>2014-1994</f>
        <v>20</v>
      </c>
    </row>
    <row r="63" spans="1:16" ht="21" x14ac:dyDescent="0.35">
      <c r="A63" s="2"/>
      <c r="B63" s="3" t="s">
        <v>99</v>
      </c>
      <c r="C63" s="3" t="s">
        <v>100</v>
      </c>
      <c r="D63" s="4">
        <v>6.9444444444444441E-3</v>
      </c>
      <c r="E63" s="5">
        <v>9.4907407407407406E-3</v>
      </c>
      <c r="F63" s="5">
        <v>1.7187499999999998E-2</v>
      </c>
      <c r="G63" s="5">
        <v>6.5439814814814812E-2</v>
      </c>
      <c r="H63" s="5">
        <v>8.9912615740740734E-2</v>
      </c>
      <c r="I63" s="2"/>
      <c r="J63" s="6">
        <f t="shared" si="4"/>
        <v>7.6967592592592574E-3</v>
      </c>
      <c r="K63" s="5">
        <f t="shared" si="5"/>
        <v>4.8252314814814817E-2</v>
      </c>
      <c r="L63" s="5">
        <f t="shared" si="6"/>
        <v>2.4472800925925922E-2</v>
      </c>
      <c r="M63" s="5">
        <f t="shared" si="7"/>
        <v>8.042187499999999E-2</v>
      </c>
      <c r="N63" s="13" t="s">
        <v>144</v>
      </c>
      <c r="O63" s="14">
        <f>2014-1966</f>
        <v>48</v>
      </c>
    </row>
    <row r="64" spans="1:16" ht="21" x14ac:dyDescent="0.35">
      <c r="A64" s="3"/>
      <c r="B64" s="3" t="s">
        <v>51</v>
      </c>
      <c r="C64" s="3" t="s">
        <v>52</v>
      </c>
      <c r="D64" s="4">
        <v>9.7222222222222224E-3</v>
      </c>
      <c r="E64" s="5">
        <v>9.5486111111111101E-3</v>
      </c>
      <c r="F64" s="5">
        <v>2.0439814814814817E-2</v>
      </c>
      <c r="G64" s="9">
        <v>6.7129629629629636E-2</v>
      </c>
      <c r="H64" s="9">
        <v>9.0594907407407402E-2</v>
      </c>
      <c r="I64" s="2"/>
      <c r="J64" s="6">
        <f t="shared" si="4"/>
        <v>1.0891203703703707E-2</v>
      </c>
      <c r="K64" s="5">
        <f t="shared" si="5"/>
        <v>4.6689814814814823E-2</v>
      </c>
      <c r="L64" s="5">
        <f t="shared" si="6"/>
        <v>2.3465277777777765E-2</v>
      </c>
      <c r="M64" s="5">
        <f t="shared" si="7"/>
        <v>8.1046296296296297E-2</v>
      </c>
      <c r="N64" s="13" t="s">
        <v>144</v>
      </c>
      <c r="O64" s="14">
        <f>2014-1985</f>
        <v>29</v>
      </c>
    </row>
    <row r="65" spans="1:16" ht="21" x14ac:dyDescent="0.35">
      <c r="A65" s="3"/>
      <c r="B65" s="3" t="s">
        <v>73</v>
      </c>
      <c r="C65" s="3" t="s">
        <v>15</v>
      </c>
      <c r="D65" s="4">
        <v>4.8611111111111112E-3</v>
      </c>
      <c r="E65" s="5">
        <v>5.7870370370370366E-5</v>
      </c>
      <c r="F65" s="5">
        <v>7.7083333333333335E-3</v>
      </c>
      <c r="G65" s="5">
        <v>5.4976851851851853E-2</v>
      </c>
      <c r="H65" s="5">
        <v>8.1599189814814815E-2</v>
      </c>
      <c r="I65" s="2"/>
      <c r="J65" s="6">
        <f t="shared" si="4"/>
        <v>7.6504629629629631E-3</v>
      </c>
      <c r="K65" s="5">
        <f t="shared" si="5"/>
        <v>4.7268518518518522E-2</v>
      </c>
      <c r="L65" s="5">
        <f t="shared" si="6"/>
        <v>2.6622337962962962E-2</v>
      </c>
      <c r="M65" s="5">
        <f t="shared" si="7"/>
        <v>8.1541319444444441E-2</v>
      </c>
      <c r="N65" s="13" t="s">
        <v>144</v>
      </c>
      <c r="O65" s="14">
        <f>2014-1982</f>
        <v>32</v>
      </c>
    </row>
    <row r="66" spans="1:16" s="22" customFormat="1" ht="21" x14ac:dyDescent="0.35">
      <c r="A66" s="8"/>
      <c r="B66" s="11" t="s">
        <v>68</v>
      </c>
      <c r="C66" s="11" t="s">
        <v>69</v>
      </c>
      <c r="D66" s="23">
        <v>8.3333333333333332E-3</v>
      </c>
      <c r="E66" s="7">
        <v>9.4907407407407406E-3</v>
      </c>
      <c r="F66" s="7">
        <v>1.8692129629629631E-2</v>
      </c>
      <c r="G66" s="24">
        <v>6.5393518518518517E-2</v>
      </c>
      <c r="H66" s="24">
        <v>9.1377083333333331E-2</v>
      </c>
      <c r="I66" s="8"/>
      <c r="J66" s="18">
        <f t="shared" si="4"/>
        <v>9.2013888888888909E-3</v>
      </c>
      <c r="K66" s="7">
        <f t="shared" si="5"/>
        <v>4.670138888888889E-2</v>
      </c>
      <c r="L66" s="7">
        <f t="shared" si="6"/>
        <v>2.5983564814814814E-2</v>
      </c>
      <c r="M66" s="7">
        <f t="shared" si="7"/>
        <v>8.1886342592592587E-2</v>
      </c>
      <c r="N66" s="19" t="s">
        <v>144</v>
      </c>
      <c r="O66" s="20">
        <v>23</v>
      </c>
      <c r="P66" s="21"/>
    </row>
    <row r="67" spans="1:16" ht="21" x14ac:dyDescent="0.35">
      <c r="A67" s="3"/>
      <c r="B67" s="3" t="s">
        <v>64</v>
      </c>
      <c r="C67" s="3" t="s">
        <v>65</v>
      </c>
      <c r="D67" s="4">
        <v>6.9444444444444441E-3</v>
      </c>
      <c r="E67" s="5">
        <v>9.3749999999999997E-3</v>
      </c>
      <c r="F67" s="5">
        <v>1.7789351851851851E-2</v>
      </c>
      <c r="G67" s="5">
        <v>6.1307870370370367E-2</v>
      </c>
      <c r="H67" s="5">
        <v>9.2392592592592596E-2</v>
      </c>
      <c r="I67" s="2"/>
      <c r="J67" s="6">
        <f t="shared" si="4"/>
        <v>8.4143518518518517E-3</v>
      </c>
      <c r="K67" s="5">
        <f t="shared" si="5"/>
        <v>4.3518518518518512E-2</v>
      </c>
      <c r="L67" s="5">
        <f t="shared" si="6"/>
        <v>3.1084722222222229E-2</v>
      </c>
      <c r="M67" s="5">
        <f t="shared" si="7"/>
        <v>8.3017592592592601E-2</v>
      </c>
      <c r="N67" s="13" t="s">
        <v>144</v>
      </c>
      <c r="O67" s="14">
        <f>2014-1976</f>
        <v>38</v>
      </c>
    </row>
    <row r="68" spans="1:16" s="22" customFormat="1" ht="21" x14ac:dyDescent="0.35">
      <c r="A68" s="8"/>
      <c r="B68" s="11" t="s">
        <v>67</v>
      </c>
      <c r="C68" s="11" t="s">
        <v>136</v>
      </c>
      <c r="D68" s="23">
        <v>8.3333333333333332E-3</v>
      </c>
      <c r="E68" s="7">
        <v>9.5486111111111101E-3</v>
      </c>
      <c r="F68" s="7">
        <v>1.8761574074074073E-2</v>
      </c>
      <c r="G68" s="24">
        <v>6.5416666666666665E-2</v>
      </c>
      <c r="H68" s="24">
        <v>9.2843634259259247E-2</v>
      </c>
      <c r="I68" s="8"/>
      <c r="J68" s="18">
        <f t="shared" si="4"/>
        <v>9.2129629629629627E-3</v>
      </c>
      <c r="K68" s="7">
        <f t="shared" si="5"/>
        <v>4.6655092592592595E-2</v>
      </c>
      <c r="L68" s="7">
        <f t="shared" si="6"/>
        <v>2.7426967592592583E-2</v>
      </c>
      <c r="M68" s="7">
        <f t="shared" si="7"/>
        <v>8.3295023148148142E-2</v>
      </c>
      <c r="N68" s="19" t="s">
        <v>144</v>
      </c>
      <c r="O68" s="20">
        <v>33</v>
      </c>
      <c r="P68" s="21"/>
    </row>
    <row r="69" spans="1:16" ht="21" x14ac:dyDescent="0.35">
      <c r="A69" s="3"/>
      <c r="B69" s="3" t="s">
        <v>107</v>
      </c>
      <c r="C69" s="3" t="s">
        <v>45</v>
      </c>
      <c r="D69" s="4">
        <v>1.0416666666666666E-2</v>
      </c>
      <c r="E69" s="5">
        <v>9.5486111111111101E-3</v>
      </c>
      <c r="F69" s="5">
        <v>1.9918981481481482E-2</v>
      </c>
      <c r="G69" s="9">
        <v>6.7384259259259269E-2</v>
      </c>
      <c r="H69" s="9">
        <v>9.3712731481481473E-2</v>
      </c>
      <c r="I69" s="2"/>
      <c r="J69" s="6">
        <f t="shared" si="4"/>
        <v>1.0370370370370372E-2</v>
      </c>
      <c r="K69" s="5">
        <f t="shared" si="5"/>
        <v>4.7465277777777787E-2</v>
      </c>
      <c r="L69" s="5">
        <f t="shared" si="6"/>
        <v>2.6328472222222205E-2</v>
      </c>
      <c r="M69" s="5">
        <f t="shared" si="7"/>
        <v>8.4164120370370368E-2</v>
      </c>
      <c r="N69" s="13" t="s">
        <v>144</v>
      </c>
      <c r="O69" s="14">
        <f>2014-1957</f>
        <v>57</v>
      </c>
    </row>
    <row r="70" spans="1:16" ht="21" x14ac:dyDescent="0.35">
      <c r="A70" s="3"/>
      <c r="B70" s="3" t="s">
        <v>120</v>
      </c>
      <c r="C70" s="3" t="s">
        <v>121</v>
      </c>
      <c r="D70" s="4">
        <v>1.0416666666666666E-2</v>
      </c>
      <c r="E70" s="5">
        <v>2.165509259259259E-2</v>
      </c>
      <c r="F70" s="5">
        <v>3.1666666666666669E-2</v>
      </c>
      <c r="G70" s="9">
        <v>7.8344907407407405E-2</v>
      </c>
      <c r="H70" s="9">
        <v>0.10893888888888888</v>
      </c>
      <c r="I70" s="2"/>
      <c r="J70" s="6">
        <f t="shared" si="4"/>
        <v>1.0011574074074079E-2</v>
      </c>
      <c r="K70" s="5">
        <f t="shared" si="5"/>
        <v>4.6678240740740735E-2</v>
      </c>
      <c r="L70" s="5">
        <f t="shared" si="6"/>
        <v>3.0593981481481472E-2</v>
      </c>
      <c r="M70" s="5">
        <f t="shared" si="7"/>
        <v>8.728379629629629E-2</v>
      </c>
      <c r="N70" s="13" t="s">
        <v>144</v>
      </c>
      <c r="O70" s="14">
        <f>2014-1949</f>
        <v>65</v>
      </c>
    </row>
    <row r="71" spans="1:16" ht="21" x14ac:dyDescent="0.35">
      <c r="A71" s="2"/>
      <c r="B71" s="3" t="s">
        <v>51</v>
      </c>
      <c r="C71" s="3" t="s">
        <v>106</v>
      </c>
      <c r="D71" s="4">
        <v>6.2499999999999995E-3</v>
      </c>
      <c r="E71" s="5">
        <v>9.3749999999999997E-3</v>
      </c>
      <c r="F71" s="5">
        <v>1.6898148148148148E-2</v>
      </c>
      <c r="G71" s="5">
        <v>6.5451388888888892E-2</v>
      </c>
      <c r="H71" s="5">
        <v>9.8184606481481487E-2</v>
      </c>
      <c r="I71" s="2"/>
      <c r="J71" s="6">
        <f t="shared" si="4"/>
        <v>7.5231481481481486E-3</v>
      </c>
      <c r="K71" s="5">
        <f t="shared" si="5"/>
        <v>4.8553240740740744E-2</v>
      </c>
      <c r="L71" s="5">
        <f t="shared" si="6"/>
        <v>3.2733217592592595E-2</v>
      </c>
      <c r="M71" s="5">
        <f t="shared" si="7"/>
        <v>8.8809606481481493E-2</v>
      </c>
      <c r="N71" s="13" t="s">
        <v>144</v>
      </c>
      <c r="O71" s="14">
        <f>2014-1977</f>
        <v>37</v>
      </c>
    </row>
    <row r="72" spans="1:16" ht="21" x14ac:dyDescent="0.35">
      <c r="A72" s="2"/>
      <c r="B72" s="3" t="s">
        <v>97</v>
      </c>
      <c r="C72" s="3" t="s">
        <v>98</v>
      </c>
      <c r="D72" s="4">
        <v>1.1805555555555555E-2</v>
      </c>
      <c r="E72" s="5">
        <v>2.1770833333333336E-2</v>
      </c>
      <c r="F72" s="5">
        <v>3.2233796296296295E-2</v>
      </c>
      <c r="G72" s="9">
        <v>8.5983796296296308E-2</v>
      </c>
      <c r="H72" s="9">
        <v>0.11194444444444444</v>
      </c>
      <c r="I72" s="2"/>
      <c r="J72" s="6">
        <f t="shared" si="4"/>
        <v>1.0462962962962959E-2</v>
      </c>
      <c r="K72" s="5">
        <f t="shared" si="5"/>
        <v>5.3750000000000013E-2</v>
      </c>
      <c r="L72" s="5">
        <f t="shared" si="6"/>
        <v>2.5960648148148135E-2</v>
      </c>
      <c r="M72" s="5">
        <f t="shared" si="7"/>
        <v>9.0173611111111107E-2</v>
      </c>
      <c r="N72" s="13" t="s">
        <v>144</v>
      </c>
      <c r="O72" s="14">
        <f>2014-1974</f>
        <v>40</v>
      </c>
    </row>
    <row r="73" spans="1:16" ht="21" x14ac:dyDescent="0.35">
      <c r="A73" s="3"/>
      <c r="B73" s="3" t="s">
        <v>116</v>
      </c>
      <c r="C73" s="3" t="s">
        <v>117</v>
      </c>
      <c r="D73" s="4">
        <v>1.0416666666666666E-2</v>
      </c>
      <c r="E73" s="5">
        <v>2.1770833333333336E-2</v>
      </c>
      <c r="F73" s="5">
        <v>3.636574074074074E-2</v>
      </c>
      <c r="G73" s="9">
        <v>9.7384259259259254E-2</v>
      </c>
      <c r="H73" s="9">
        <v>0.13060439814814814</v>
      </c>
      <c r="I73" s="2"/>
      <c r="J73" s="6">
        <f t="shared" si="4"/>
        <v>1.4594907407407404E-2</v>
      </c>
      <c r="K73" s="5">
        <f t="shared" si="5"/>
        <v>6.1018518518518514E-2</v>
      </c>
      <c r="L73" s="5">
        <f t="shared" si="6"/>
        <v>3.3220138888888889E-2</v>
      </c>
      <c r="M73" s="5">
        <f t="shared" si="7"/>
        <v>0.10883356481481481</v>
      </c>
      <c r="N73" s="13" t="s">
        <v>144</v>
      </c>
      <c r="O73" s="14">
        <f>2014-1968</f>
        <v>46</v>
      </c>
    </row>
  </sheetData>
  <sortState ref="A31:O73">
    <sortCondition ref="M31:M73"/>
  </sortState>
  <mergeCells count="2">
    <mergeCell ref="A3:C3"/>
    <mergeCell ref="A30:C3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Alaska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 DSS</dc:creator>
  <cp:lastModifiedBy>Amber Barlow</cp:lastModifiedBy>
  <cp:lastPrinted>2014-05-10T00:27:30Z</cp:lastPrinted>
  <dcterms:created xsi:type="dcterms:W3CDTF">2013-07-10T07:35:32Z</dcterms:created>
  <dcterms:modified xsi:type="dcterms:W3CDTF">2015-01-31T01:39:35Z</dcterms:modified>
</cp:coreProperties>
</file>